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'BUF'!$A$1:$AA$180</definedName>
    <definedName name="_xlnm.Print_Area" localSheetId="8">'CPT'!$A$1:$AA$180</definedName>
    <definedName name="_xlnm.Print_Area" localSheetId="4">'EKU'!$A$1:$AA$180</definedName>
    <definedName name="_xlnm.Print_Area" localSheetId="7">'ETH'!$A$1:$AA$180</definedName>
    <definedName name="_xlnm.Print_Area" localSheetId="5">'JHB'!$A$1:$AA$180</definedName>
    <definedName name="_xlnm.Print_Area" localSheetId="3">'MAN'!$A$1:$AA$180</definedName>
    <definedName name="_xlnm.Print_Area" localSheetId="2">'NMA'!$A$1:$AA$180</definedName>
    <definedName name="_xlnm.Print_Area" localSheetId="0">'Summary'!$A$1:$AA$180</definedName>
    <definedName name="_xlnm.Print_Area" localSheetId="6">'TSH'!$A$1:$AA$180</definedName>
  </definedNames>
  <calcPr fullCalcOnLoad="1"/>
</workbook>
</file>

<file path=xl/sharedStrings.xml><?xml version="1.0" encoding="utf-8"?>
<sst xmlns="http://schemas.openxmlformats.org/spreadsheetml/2006/main" count="1872" uniqueCount="94">
  <si>
    <t>Eastern Cape: Buffalo City(BUF) - Table C9 QRT Budgeted Capital expenditure by Asset Class ( All ) for 4th Quarter ended 30 June 2020 (Figures Finalised as at 2020/07/30)</t>
  </si>
  <si>
    <t>Description</t>
  </si>
  <si>
    <t>2018/19</t>
  </si>
  <si>
    <t>2019/20</t>
  </si>
  <si>
    <t>Budget year 2019/20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</si>
  <si>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</si>
  <si>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</si>
  <si>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</si>
  <si>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</si>
  <si>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</si>
  <si>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</si>
  <si>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</si>
  <si>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</si>
  <si>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</si>
  <si>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</si>
  <si>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</si>
  <si>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</si>
  <si>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</si>
  <si>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</si>
  <si>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</si>
  <si>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</si>
  <si>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</si>
  <si>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</si>
  <si>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</si>
  <si>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</si>
  <si>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</si>
  <si>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</si>
  <si>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</si>
  <si>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</si>
  <si>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</si>
  <si>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</t>
  </si>
  <si>
    <t>Total New Assets</t>
  </si>
  <si>
    <t>1</t>
  </si>
  <si>
    <t>Roads Infrastructure</t>
  </si>
  <si>
    <t>Storm water Infrastructure</t>
  </si>
  <si>
    <t>Electrical Infrastructure</t>
  </si>
  <si>
    <t>Water Supply Infrastructure</t>
  </si>
  <si>
    <t>Sanitation Infrastructure</t>
  </si>
  <si>
    <t>Solid Waste Infrastructure</t>
  </si>
  <si>
    <t>Rail Infrastructure</t>
  </si>
  <si>
    <t>Coastal Infrastructure</t>
  </si>
  <si>
    <t>Information and Communication Infrastructure</t>
  </si>
  <si>
    <t>Infrastructure</t>
  </si>
  <si>
    <t>Community Facilities</t>
  </si>
  <si>
    <t>Sport and Recreation Facilities</t>
  </si>
  <si>
    <t>Community Assets</t>
  </si>
  <si>
    <t>Revenue Generating</t>
  </si>
  <si>
    <t>Non-revenue Generating</t>
  </si>
  <si>
    <t>Investment properties</t>
  </si>
  <si>
    <t>Operational Buildings</t>
  </si>
  <si>
    <t>Housing</t>
  </si>
  <si>
    <t>Biological or Cultivated Assets</t>
  </si>
  <si>
    <t>Servitudes</t>
  </si>
  <si>
    <t>Licences and Rights</t>
  </si>
  <si>
    <t>Intangible Assets</t>
  </si>
  <si>
    <t>Computer Equipment</t>
  </si>
  <si>
    <t>Furniture and Office Equipment</t>
  </si>
  <si>
    <t>Machinery and Equipment</t>
  </si>
  <si>
    <t>Transport Assets</t>
  </si>
  <si>
    <t>Land</t>
  </si>
  <si>
    <t>Zoo's, Marine and Non-biological Animals</t>
  </si>
  <si>
    <t>Total Renewal of Existing Assets</t>
  </si>
  <si>
    <t>2</t>
  </si>
  <si>
    <t>Total Upgrading of Existing Assets</t>
  </si>
  <si>
    <t>6</t>
  </si>
  <si>
    <t>Total Capital Expenditure</t>
  </si>
  <si>
    <t>4</t>
  </si>
  <si>
    <t>TOTAL CAPITAL EXPENDITURE - Asset Class</t>
  </si>
  <si>
    <t>Repairs and Maintenance by Asset Class</t>
  </si>
  <si>
    <t>3</t>
  </si>
  <si>
    <t>Repairs and Maintenance by Expenditure Items</t>
  </si>
  <si>
    <t>Employee related costs</t>
  </si>
  <si>
    <t>Other materials</t>
  </si>
  <si>
    <t>Contracted Services</t>
  </si>
  <si>
    <t>Other expenditure</t>
  </si>
  <si>
    <t>TOTAL REPAIRS AND MAINTENANCE EXPENDITURE</t>
  </si>
  <si>
    <t>Eastern Cape: Nelson Mandela Bay(NMA) - Table C9 QRT Budgeted Capital expenditure by Asset Class ( All ) for 4th Quarter ended 30 June 2020 (Figures Finalised as at 2020/07/30)</t>
  </si>
  <si>
    <t>Free State: Mangaung(MAN) - Table C9 QRT Budgeted Capital expenditure by Asset Class ( All ) for 4th Quarter ended 30 June 2020 (Figures Finalised as at 2020/07/30)</t>
  </si>
  <si>
    <t>Gauteng: City of Ekurhuleni(EKU) - Table C9 QRT Budgeted Capital expenditure by Asset Class ( All ) for 4th Quarter ended 30 June 2020 (Figures Finalised as at 2020/07/30)</t>
  </si>
  <si>
    <t>Gauteng: City of Johannesburg(JHB) - Table C9 QRT Budgeted Capital expenditure by Asset Class ( All ) for 4th Quarter ended 30 June 2020 (Figures Finalised as at 2020/07/30)</t>
  </si>
  <si>
    <t>Gauteng: City of Tshwane(TSH) - Table C9 QRT Budgeted Capital expenditure by Asset Class ( All ) for 4th Quarter ended 30 June 2020 (Figures Finalised as at 2020/07/30)</t>
  </si>
  <si>
    <t>Kwazulu-Natal: eThekwini(ETH) - Table C9 QRT Budgeted Capital expenditure by Asset Class ( All ) for 4th Quarter ended 30 June 2020 (Figures Finalised as at 2020/07/30)</t>
  </si>
  <si>
    <t>Western Cape: Cape Town(CPT) - Table C9 QRT Budgeted Capital expenditure by Asset Class ( All ) for 4th Quarter ended 30 June 2020 (Figures Finalised as at 2020/07/30)</t>
  </si>
  <si>
    <t>Summary - Table C9 QRT Budgeted Capital expenditure by Asset Class ( All ) for 4th Quarter ended 30 June 2020 (Figures Finalised as at 2020/07/30)</t>
  </si>
  <si>
    <t>References</t>
  </si>
  <si>
    <t>1. Detail of new assets provided in Table SC13a</t>
  </si>
  <si>
    <t>2. Detail of renewal of existing assets provided in Table SC13b</t>
  </si>
  <si>
    <t>3. Detail of Repairs and Maintenance by Asset Class provided in Table SC13c</t>
  </si>
  <si>
    <t>4. Must reconcile to total capital expenditure on Budgeted Capital Expenditure</t>
  </si>
  <si>
    <t>5. Must reconcile to 'Budgeted Financial Position' (written down value)</t>
  </si>
  <si>
    <t>6. Detail of upgrading of existing assets provided in Table SC13e</t>
  </si>
  <si>
    <t>Heritage Assets</t>
  </si>
  <si>
    <t>Other Assets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</si>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</sst>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#,###;\-#,###;"/>
    <numFmt numFmtId="179" formatCode="_(* #,##0,_);_(* \(#,##0,\);_(* &quot;–&quot;?_);_(@_)"/>
    <numFmt numFmtId="180" formatCode="#,###,;\(#,###,\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i/>
      <u val="single"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179" fontId="4" fillId="0" borderId="10" xfId="0" applyNumberFormat="1" applyFont="1" applyFill="1" applyBorder="1" applyAlignment="1" applyProtection="1">
      <alignment/>
      <protection/>
    </xf>
    <xf numFmtId="179" fontId="4" fillId="0" borderId="10" xfId="42" applyNumberFormat="1" applyFont="1" applyFill="1" applyBorder="1" applyAlignment="1" applyProtection="1">
      <alignment/>
      <protection/>
    </xf>
    <xf numFmtId="179" fontId="4" fillId="0" borderId="11" xfId="0" applyNumberFormat="1" applyFont="1" applyFill="1" applyBorder="1" applyAlignment="1" applyProtection="1">
      <alignment/>
      <protection/>
    </xf>
    <xf numFmtId="179" fontId="4" fillId="0" borderId="12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 quotePrefix="1">
      <alignment/>
      <protection/>
    </xf>
    <xf numFmtId="0" fontId="6" fillId="0" borderId="0" xfId="0" applyFont="1" applyBorder="1" applyAlignment="1" applyProtection="1">
      <alignment/>
      <protection/>
    </xf>
    <xf numFmtId="181" fontId="4" fillId="0" borderId="10" xfId="0" applyNumberFormat="1" applyFont="1" applyFill="1" applyBorder="1" applyAlignment="1" applyProtection="1">
      <alignment/>
      <protection/>
    </xf>
    <xf numFmtId="181" fontId="4" fillId="0" borderId="13" xfId="0" applyNumberFormat="1" applyFont="1" applyFill="1" applyBorder="1" applyAlignment="1" applyProtection="1">
      <alignment/>
      <protection/>
    </xf>
    <xf numFmtId="181" fontId="4" fillId="0" borderId="14" xfId="0" applyNumberFormat="1" applyFont="1" applyFill="1" applyBorder="1" applyAlignment="1" applyProtection="1">
      <alignment/>
      <protection/>
    </xf>
    <xf numFmtId="181" fontId="4" fillId="0" borderId="10" xfId="42" applyNumberFormat="1" applyFont="1" applyFill="1" applyBorder="1" applyAlignment="1" applyProtection="1">
      <alignment/>
      <protection/>
    </xf>
    <xf numFmtId="181" fontId="4" fillId="0" borderId="13" xfId="42" applyNumberFormat="1" applyFont="1" applyFill="1" applyBorder="1" applyAlignment="1" applyProtection="1">
      <alignment/>
      <protection/>
    </xf>
    <xf numFmtId="181" fontId="4" fillId="0" borderId="14" xfId="42" applyNumberFormat="1" applyFont="1" applyFill="1" applyBorder="1" applyAlignment="1" applyProtection="1">
      <alignment/>
      <protection/>
    </xf>
    <xf numFmtId="181" fontId="4" fillId="0" borderId="11" xfId="0" applyNumberFormat="1" applyFont="1" applyFill="1" applyBorder="1" applyAlignment="1" applyProtection="1">
      <alignment/>
      <protection/>
    </xf>
    <xf numFmtId="181" fontId="4" fillId="0" borderId="15" xfId="0" applyNumberFormat="1" applyFont="1" applyFill="1" applyBorder="1" applyAlignment="1" applyProtection="1">
      <alignment/>
      <protection/>
    </xf>
    <xf numFmtId="181" fontId="4" fillId="0" borderId="16" xfId="0" applyNumberFormat="1" applyFont="1" applyFill="1" applyBorder="1" applyAlignment="1" applyProtection="1">
      <alignment/>
      <protection/>
    </xf>
    <xf numFmtId="181" fontId="4" fillId="0" borderId="12" xfId="0" applyNumberFormat="1" applyFont="1" applyFill="1" applyBorder="1" applyAlignment="1" applyProtection="1">
      <alignment/>
      <protection/>
    </xf>
    <xf numFmtId="181" fontId="4" fillId="0" borderId="17" xfId="0" applyNumberFormat="1" applyFont="1" applyFill="1" applyBorder="1" applyAlignment="1" applyProtection="1">
      <alignment/>
      <protection/>
    </xf>
    <xf numFmtId="181" fontId="4" fillId="0" borderId="18" xfId="0" applyNumberFormat="1" applyFont="1" applyFill="1" applyBorder="1" applyAlignment="1" applyProtection="1">
      <alignment/>
      <protection/>
    </xf>
    <xf numFmtId="181" fontId="4" fillId="0" borderId="19" xfId="0" applyNumberFormat="1" applyFont="1" applyFill="1" applyBorder="1" applyAlignment="1" applyProtection="1">
      <alignment/>
      <protection/>
    </xf>
    <xf numFmtId="181" fontId="4" fillId="0" borderId="19" xfId="42" applyNumberFormat="1" applyFont="1" applyFill="1" applyBorder="1" applyAlignment="1" applyProtection="1">
      <alignment/>
      <protection/>
    </xf>
    <xf numFmtId="181" fontId="4" fillId="0" borderId="20" xfId="0" applyNumberFormat="1" applyFont="1" applyFill="1" applyBorder="1" applyAlignment="1" applyProtection="1">
      <alignment/>
      <protection/>
    </xf>
    <xf numFmtId="181" fontId="4" fillId="0" borderId="21" xfId="0" applyNumberFormat="1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left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81" fontId="3" fillId="0" borderId="10" xfId="0" applyNumberFormat="1" applyFont="1" applyBorder="1" applyAlignment="1" applyProtection="1">
      <alignment/>
      <protection/>
    </xf>
    <xf numFmtId="181" fontId="3" fillId="0" borderId="13" xfId="0" applyNumberFormat="1" applyFont="1" applyBorder="1" applyAlignment="1" applyProtection="1">
      <alignment/>
      <protection/>
    </xf>
    <xf numFmtId="181" fontId="3" fillId="0" borderId="14" xfId="0" applyNumberFormat="1" applyFont="1" applyBorder="1" applyAlignment="1" applyProtection="1">
      <alignment/>
      <protection/>
    </xf>
    <xf numFmtId="179" fontId="3" fillId="0" borderId="10" xfId="0" applyNumberFormat="1" applyFont="1" applyBorder="1" applyAlignment="1" applyProtection="1">
      <alignment/>
      <protection/>
    </xf>
    <xf numFmtId="181" fontId="3" fillId="0" borderId="19" xfId="0" applyNumberFormat="1" applyFont="1" applyBorder="1" applyAlignment="1" applyProtection="1">
      <alignment/>
      <protection/>
    </xf>
    <xf numFmtId="0" fontId="5" fillId="0" borderId="31" xfId="0" applyNumberFormat="1" applyFont="1" applyBorder="1" applyAlignment="1" applyProtection="1">
      <alignment horizontal="left" indent="1"/>
      <protection/>
    </xf>
    <xf numFmtId="0" fontId="6" fillId="0" borderId="31" xfId="0" applyNumberFormat="1" applyFont="1" applyFill="1" applyBorder="1" applyAlignment="1" applyProtection="1">
      <alignment horizontal="left" indent="3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3" fillId="0" borderId="31" xfId="0" applyNumberFormat="1" applyFont="1" applyFill="1" applyBorder="1" applyAlignment="1" applyProtection="1">
      <alignment horizontal="left" indent="2"/>
      <protection/>
    </xf>
    <xf numFmtId="0" fontId="4" fillId="0" borderId="31" xfId="0" applyNumberFormat="1" applyFont="1" applyBorder="1" applyAlignment="1" applyProtection="1">
      <alignment horizontal="left" indent="3"/>
      <protection/>
    </xf>
    <xf numFmtId="0" fontId="4" fillId="0" borderId="32" xfId="0" applyFont="1" applyBorder="1" applyAlignment="1" applyProtection="1">
      <alignment horizontal="center"/>
      <protection/>
    </xf>
    <xf numFmtId="0" fontId="3" fillId="0" borderId="31" xfId="0" applyNumberFormat="1" applyFont="1" applyBorder="1" applyAlignment="1" applyProtection="1">
      <alignment horizontal="left" indent="2"/>
      <protection/>
    </xf>
    <xf numFmtId="0" fontId="3" fillId="0" borderId="31" xfId="0" applyFont="1" applyBorder="1" applyAlignment="1" applyProtection="1">
      <alignment horizontal="left" indent="2"/>
      <protection/>
    </xf>
    <xf numFmtId="0" fontId="4" fillId="0" borderId="31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/>
      <protection/>
    </xf>
    <xf numFmtId="0" fontId="4" fillId="0" borderId="28" xfId="0" applyNumberFormat="1" applyFont="1" applyBorder="1" applyAlignment="1" applyProtection="1">
      <alignment horizontal="center"/>
      <protection/>
    </xf>
    <xf numFmtId="181" fontId="3" fillId="0" borderId="28" xfId="0" applyNumberFormat="1" applyFont="1" applyBorder="1" applyAlignment="1" applyProtection="1">
      <alignment/>
      <protection/>
    </xf>
    <xf numFmtId="181" fontId="3" fillId="0" borderId="34" xfId="0" applyNumberFormat="1" applyFont="1" applyBorder="1" applyAlignment="1" applyProtection="1">
      <alignment/>
      <protection/>
    </xf>
    <xf numFmtId="181" fontId="3" fillId="0" borderId="35" xfId="0" applyNumberFormat="1" applyFont="1" applyBorder="1" applyAlignment="1" applyProtection="1">
      <alignment/>
      <protection/>
    </xf>
    <xf numFmtId="179" fontId="3" fillId="0" borderId="28" xfId="0" applyNumberFormat="1" applyFont="1" applyBorder="1" applyAlignment="1" applyProtection="1">
      <alignment/>
      <protection/>
    </xf>
    <xf numFmtId="181" fontId="3" fillId="0" borderId="36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left" indent="1"/>
      <protection/>
    </xf>
    <xf numFmtId="181" fontId="4" fillId="0" borderId="10" xfId="0" applyNumberFormat="1" applyFont="1" applyBorder="1" applyAlignment="1" applyProtection="1">
      <alignment/>
      <protection/>
    </xf>
    <xf numFmtId="181" fontId="4" fillId="0" borderId="13" xfId="0" applyNumberFormat="1" applyFont="1" applyBorder="1" applyAlignment="1" applyProtection="1">
      <alignment/>
      <protection/>
    </xf>
    <xf numFmtId="181" fontId="4" fillId="0" borderId="14" xfId="0" applyNumberFormat="1" applyFont="1" applyBorder="1" applyAlignment="1" applyProtection="1">
      <alignment/>
      <protection/>
    </xf>
    <xf numFmtId="179" fontId="4" fillId="0" borderId="10" xfId="0" applyNumberFormat="1" applyFont="1" applyBorder="1" applyAlignment="1" applyProtection="1">
      <alignment/>
      <protection/>
    </xf>
    <xf numFmtId="181" fontId="4" fillId="0" borderId="19" xfId="0" applyNumberFormat="1" applyFont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 indent="2"/>
      <protection/>
    </xf>
    <xf numFmtId="0" fontId="6" fillId="0" borderId="31" xfId="0" applyNumberFormat="1" applyFont="1" applyFill="1" applyBorder="1" applyAlignment="1" applyProtection="1">
      <alignment horizontal="left" indent="2"/>
      <protection/>
    </xf>
    <xf numFmtId="0" fontId="3" fillId="0" borderId="34" xfId="0" applyFont="1" applyBorder="1" applyAlignment="1" applyProtection="1">
      <alignment/>
      <protection/>
    </xf>
    <xf numFmtId="0" fontId="4" fillId="0" borderId="26" xfId="0" applyNumberFormat="1" applyFont="1" applyBorder="1" applyAlignment="1" applyProtection="1">
      <alignment/>
      <protection/>
    </xf>
    <xf numFmtId="0" fontId="4" fillId="0" borderId="27" xfId="0" applyNumberFormat="1" applyFont="1" applyBorder="1" applyAlignment="1" applyProtection="1">
      <alignment horizontal="center"/>
      <protection/>
    </xf>
    <xf numFmtId="180" fontId="3" fillId="0" borderId="27" xfId="0" applyNumberFormat="1" applyFont="1" applyBorder="1" applyAlignment="1" applyProtection="1">
      <alignment/>
      <protection/>
    </xf>
    <xf numFmtId="180" fontId="3" fillId="0" borderId="26" xfId="0" applyNumberFormat="1" applyFont="1" applyBorder="1" applyAlignment="1" applyProtection="1">
      <alignment/>
      <protection/>
    </xf>
    <xf numFmtId="180" fontId="3" fillId="0" borderId="37" xfId="0" applyNumberFormat="1" applyFont="1" applyBorder="1" applyAlignment="1" applyProtection="1">
      <alignment/>
      <protection/>
    </xf>
    <xf numFmtId="180" fontId="3" fillId="0" borderId="30" xfId="0" applyNumberFormat="1" applyFont="1" applyBorder="1" applyAlignment="1" applyProtection="1">
      <alignment/>
      <protection/>
    </xf>
    <xf numFmtId="0" fontId="2" fillId="0" borderId="29" xfId="0" applyFont="1" applyBorder="1" applyAlignment="1" applyProtection="1">
      <alignment horizontal="left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2" fillId="0" borderId="29" xfId="57" applyFont="1" applyBorder="1" applyAlignment="1" applyProtection="1">
      <alignment horizontal="left"/>
      <protection/>
    </xf>
    <xf numFmtId="0" fontId="0" fillId="0" borderId="0" xfId="57" applyFont="1">
      <alignment/>
      <protection/>
    </xf>
    <xf numFmtId="0" fontId="3" fillId="0" borderId="22" xfId="57" applyFont="1" applyFill="1" applyBorder="1" applyAlignment="1" applyProtection="1">
      <alignment horizontal="center" vertical="center"/>
      <protection/>
    </xf>
    <xf numFmtId="0" fontId="3" fillId="0" borderId="23" xfId="57" applyFont="1" applyFill="1" applyBorder="1" applyAlignment="1" applyProtection="1">
      <alignment vertical="center"/>
      <protection/>
    </xf>
    <xf numFmtId="0" fontId="3" fillId="0" borderId="24" xfId="57" applyFont="1" applyFill="1" applyBorder="1" applyAlignment="1" applyProtection="1">
      <alignment horizontal="center" vertical="center" wrapText="1"/>
      <protection/>
    </xf>
    <xf numFmtId="0" fontId="3" fillId="0" borderId="38" xfId="57" applyFont="1" applyFill="1" applyBorder="1" applyAlignment="1" applyProtection="1">
      <alignment horizontal="center" vertical="center" wrapText="1"/>
      <protection/>
    </xf>
    <xf numFmtId="0" fontId="0" fillId="0" borderId="39" xfId="57" applyBorder="1" applyAlignment="1" applyProtection="1">
      <alignment horizontal="center" vertical="center" wrapText="1"/>
      <protection/>
    </xf>
    <xf numFmtId="0" fontId="0" fillId="0" borderId="40" xfId="57" applyBorder="1" applyAlignment="1" applyProtection="1">
      <alignment horizontal="center" vertical="center" wrapText="1"/>
      <protection/>
    </xf>
    <xf numFmtId="0" fontId="3" fillId="0" borderId="25" xfId="57" applyFont="1" applyFill="1" applyBorder="1" applyAlignment="1" applyProtection="1">
      <alignment horizontal="center" vertical="center" wrapText="1"/>
      <protection/>
    </xf>
    <xf numFmtId="0" fontId="3" fillId="0" borderId="26" xfId="57" applyFont="1" applyFill="1" applyBorder="1" applyAlignment="1" applyProtection="1">
      <alignment horizontal="left" vertical="center"/>
      <protection/>
    </xf>
    <xf numFmtId="0" fontId="3" fillId="0" borderId="27" xfId="57" applyFont="1" applyFill="1" applyBorder="1" applyAlignment="1" applyProtection="1">
      <alignment horizontal="center" vertical="center"/>
      <protection/>
    </xf>
    <xf numFmtId="0" fontId="3" fillId="0" borderId="27" xfId="57" applyFont="1" applyFill="1" applyBorder="1" applyAlignment="1" applyProtection="1">
      <alignment horizontal="center" vertical="center" wrapText="1"/>
      <protection/>
    </xf>
    <xf numFmtId="0" fontId="3" fillId="0" borderId="26" xfId="57" applyFont="1" applyFill="1" applyBorder="1" applyAlignment="1" applyProtection="1">
      <alignment horizontal="center" vertical="center" wrapText="1"/>
      <protection/>
    </xf>
    <xf numFmtId="0" fontId="3" fillId="0" borderId="28" xfId="57" applyFont="1" applyFill="1" applyBorder="1" applyAlignment="1" applyProtection="1">
      <alignment horizontal="center" vertical="center" wrapText="1"/>
      <protection/>
    </xf>
    <xf numFmtId="0" fontId="3" fillId="0" borderId="29" xfId="57" applyFont="1" applyFill="1" applyBorder="1" applyAlignment="1" applyProtection="1">
      <alignment horizontal="center" vertical="center" wrapText="1"/>
      <protection/>
    </xf>
    <xf numFmtId="0" fontId="3" fillId="0" borderId="30" xfId="57" applyFont="1" applyFill="1" applyBorder="1" applyAlignment="1" applyProtection="1">
      <alignment horizontal="center" vertical="center" wrapText="1"/>
      <protection/>
    </xf>
    <xf numFmtId="0" fontId="3" fillId="0" borderId="31" xfId="57" applyNumberFormat="1" applyFont="1" applyBorder="1" applyProtection="1">
      <alignment/>
      <protection/>
    </xf>
    <xf numFmtId="0" fontId="4" fillId="0" borderId="10" xfId="57" applyNumberFormat="1" applyFont="1" applyBorder="1" applyAlignment="1" applyProtection="1">
      <alignment horizontal="center"/>
      <protection/>
    </xf>
    <xf numFmtId="181" fontId="3" fillId="0" borderId="10" xfId="57" applyNumberFormat="1" applyFont="1" applyBorder="1" applyProtection="1">
      <alignment/>
      <protection/>
    </xf>
    <xf numFmtId="181" fontId="3" fillId="0" borderId="13" xfId="57" applyNumberFormat="1" applyFont="1" applyBorder="1" applyProtection="1">
      <alignment/>
      <protection/>
    </xf>
    <xf numFmtId="181" fontId="3" fillId="0" borderId="14" xfId="57" applyNumberFormat="1" applyFont="1" applyBorder="1" applyProtection="1">
      <alignment/>
      <protection/>
    </xf>
    <xf numFmtId="179" fontId="3" fillId="0" borderId="10" xfId="57" applyNumberFormat="1" applyFont="1" applyBorder="1" applyProtection="1">
      <alignment/>
      <protection/>
    </xf>
    <xf numFmtId="181" fontId="3" fillId="0" borderId="19" xfId="57" applyNumberFormat="1" applyFont="1" applyBorder="1" applyProtection="1">
      <alignment/>
      <protection/>
    </xf>
    <xf numFmtId="0" fontId="5" fillId="0" borderId="31" xfId="57" applyNumberFormat="1" applyFont="1" applyBorder="1" applyAlignment="1" applyProtection="1">
      <alignment horizontal="left" indent="1"/>
      <protection/>
    </xf>
    <xf numFmtId="0" fontId="6" fillId="0" borderId="31" xfId="57" applyNumberFormat="1" applyFont="1" applyFill="1" applyBorder="1" applyAlignment="1" applyProtection="1">
      <alignment horizontal="left" indent="3"/>
      <protection/>
    </xf>
    <xf numFmtId="0" fontId="4" fillId="0" borderId="10" xfId="57" applyNumberFormat="1" applyFont="1" applyFill="1" applyBorder="1" applyAlignment="1" applyProtection="1">
      <alignment horizontal="center"/>
      <protection/>
    </xf>
    <xf numFmtId="181" fontId="4" fillId="0" borderId="10" xfId="57" applyNumberFormat="1" applyFont="1" applyFill="1" applyBorder="1" applyProtection="1">
      <alignment/>
      <protection/>
    </xf>
    <xf numFmtId="181" fontId="4" fillId="0" borderId="13" xfId="57" applyNumberFormat="1" applyFont="1" applyFill="1" applyBorder="1" applyProtection="1">
      <alignment/>
      <protection/>
    </xf>
    <xf numFmtId="181" fontId="4" fillId="0" borderId="14" xfId="57" applyNumberFormat="1" applyFont="1" applyFill="1" applyBorder="1" applyProtection="1">
      <alignment/>
      <protection/>
    </xf>
    <xf numFmtId="179" fontId="4" fillId="0" borderId="10" xfId="57" applyNumberFormat="1" applyFont="1" applyFill="1" applyBorder="1" applyProtection="1">
      <alignment/>
      <protection/>
    </xf>
    <xf numFmtId="181" fontId="4" fillId="0" borderId="19" xfId="57" applyNumberFormat="1" applyFont="1" applyFill="1" applyBorder="1" applyProtection="1">
      <alignment/>
      <protection/>
    </xf>
    <xf numFmtId="181" fontId="4" fillId="0" borderId="11" xfId="57" applyNumberFormat="1" applyFont="1" applyFill="1" applyBorder="1" applyProtection="1">
      <alignment/>
      <protection/>
    </xf>
    <xf numFmtId="181" fontId="4" fillId="0" borderId="15" xfId="57" applyNumberFormat="1" applyFont="1" applyFill="1" applyBorder="1" applyProtection="1">
      <alignment/>
      <protection/>
    </xf>
    <xf numFmtId="181" fontId="4" fillId="0" borderId="16" xfId="57" applyNumberFormat="1" applyFont="1" applyFill="1" applyBorder="1" applyProtection="1">
      <alignment/>
      <protection/>
    </xf>
    <xf numFmtId="179" fontId="4" fillId="0" borderId="11" xfId="57" applyNumberFormat="1" applyFont="1" applyFill="1" applyBorder="1" applyProtection="1">
      <alignment/>
      <protection/>
    </xf>
    <xf numFmtId="181" fontId="4" fillId="0" borderId="20" xfId="57" applyNumberFormat="1" applyFont="1" applyFill="1" applyBorder="1" applyProtection="1">
      <alignment/>
      <protection/>
    </xf>
    <xf numFmtId="0" fontId="3" fillId="0" borderId="31" xfId="57" applyNumberFormat="1" applyFont="1" applyFill="1" applyBorder="1" applyAlignment="1" applyProtection="1">
      <alignment horizontal="left" indent="2"/>
      <protection/>
    </xf>
    <xf numFmtId="181" fontId="4" fillId="0" borderId="12" xfId="57" applyNumberFormat="1" applyFont="1" applyFill="1" applyBorder="1" applyProtection="1">
      <alignment/>
      <protection/>
    </xf>
    <xf numFmtId="181" fontId="4" fillId="0" borderId="18" xfId="57" applyNumberFormat="1" applyFont="1" applyFill="1" applyBorder="1" applyProtection="1">
      <alignment/>
      <protection/>
    </xf>
    <xf numFmtId="0" fontId="4" fillId="0" borderId="31" xfId="57" applyNumberFormat="1" applyFont="1" applyBorder="1" applyAlignment="1" applyProtection="1">
      <alignment horizontal="left" indent="3"/>
      <protection/>
    </xf>
    <xf numFmtId="0" fontId="4" fillId="0" borderId="32" xfId="57" applyFont="1" applyBorder="1" applyAlignment="1" applyProtection="1">
      <alignment horizontal="center"/>
      <protection/>
    </xf>
    <xf numFmtId="181" fontId="4" fillId="0" borderId="17" xfId="57" applyNumberFormat="1" applyFont="1" applyFill="1" applyBorder="1" applyProtection="1">
      <alignment/>
      <protection/>
    </xf>
    <xf numFmtId="179" fontId="4" fillId="0" borderId="12" xfId="57" applyNumberFormat="1" applyFont="1" applyFill="1" applyBorder="1" applyProtection="1">
      <alignment/>
      <protection/>
    </xf>
    <xf numFmtId="181" fontId="4" fillId="0" borderId="21" xfId="57" applyNumberFormat="1" applyFont="1" applyFill="1" applyBorder="1" applyProtection="1">
      <alignment/>
      <protection/>
    </xf>
    <xf numFmtId="0" fontId="3" fillId="0" borderId="31" xfId="57" applyNumberFormat="1" applyFont="1" applyBorder="1" applyAlignment="1" applyProtection="1">
      <alignment horizontal="left" indent="2"/>
      <protection/>
    </xf>
    <xf numFmtId="0" fontId="3" fillId="0" borderId="31" xfId="57" applyFont="1" applyBorder="1" applyAlignment="1" applyProtection="1">
      <alignment horizontal="left" indent="2"/>
      <protection/>
    </xf>
    <xf numFmtId="0" fontId="4" fillId="0" borderId="31" xfId="57" applyFont="1" applyBorder="1" applyProtection="1">
      <alignment/>
      <protection/>
    </xf>
    <xf numFmtId="0" fontId="3" fillId="0" borderId="33" xfId="57" applyFont="1" applyBorder="1" applyProtection="1">
      <alignment/>
      <protection/>
    </xf>
    <xf numFmtId="0" fontId="4" fillId="0" borderId="28" xfId="57" applyNumberFormat="1" applyFont="1" applyBorder="1" applyAlignment="1" applyProtection="1">
      <alignment horizontal="center"/>
      <protection/>
    </xf>
    <xf numFmtId="181" fontId="3" fillId="0" borderId="28" xfId="57" applyNumberFormat="1" applyFont="1" applyBorder="1" applyProtection="1">
      <alignment/>
      <protection/>
    </xf>
    <xf numFmtId="181" fontId="3" fillId="0" borderId="34" xfId="57" applyNumberFormat="1" applyFont="1" applyBorder="1" applyProtection="1">
      <alignment/>
      <protection/>
    </xf>
    <xf numFmtId="181" fontId="3" fillId="0" borderId="35" xfId="57" applyNumberFormat="1" applyFont="1" applyBorder="1" applyProtection="1">
      <alignment/>
      <protection/>
    </xf>
    <xf numFmtId="179" fontId="3" fillId="0" borderId="28" xfId="57" applyNumberFormat="1" applyFont="1" applyBorder="1" applyProtection="1">
      <alignment/>
      <protection/>
    </xf>
    <xf numFmtId="181" fontId="3" fillId="0" borderId="36" xfId="57" applyNumberFormat="1" applyFont="1" applyBorder="1" applyProtection="1">
      <alignment/>
      <protection/>
    </xf>
    <xf numFmtId="0" fontId="4" fillId="0" borderId="13" xfId="57" applyNumberFormat="1" applyFont="1" applyBorder="1" applyAlignment="1" applyProtection="1">
      <alignment horizontal="left" indent="1"/>
      <protection/>
    </xf>
    <xf numFmtId="181" fontId="4" fillId="0" borderId="10" xfId="57" applyNumberFormat="1" applyFont="1" applyBorder="1" applyProtection="1">
      <alignment/>
      <protection/>
    </xf>
    <xf numFmtId="181" fontId="4" fillId="0" borderId="13" xfId="57" applyNumberFormat="1" applyFont="1" applyBorder="1" applyProtection="1">
      <alignment/>
      <protection/>
    </xf>
    <xf numFmtId="181" fontId="4" fillId="0" borderId="14" xfId="57" applyNumberFormat="1" applyFont="1" applyBorder="1" applyProtection="1">
      <alignment/>
      <protection/>
    </xf>
    <xf numFmtId="179" fontId="4" fillId="0" borderId="10" xfId="57" applyNumberFormat="1" applyFont="1" applyBorder="1" applyProtection="1">
      <alignment/>
      <protection/>
    </xf>
    <xf numFmtId="181" fontId="4" fillId="0" borderId="19" xfId="57" applyNumberFormat="1" applyFont="1" applyBorder="1" applyProtection="1">
      <alignment/>
      <protection/>
    </xf>
    <xf numFmtId="0" fontId="5" fillId="0" borderId="13" xfId="57" applyNumberFormat="1" applyFont="1" applyFill="1" applyBorder="1" applyAlignment="1" applyProtection="1">
      <alignment horizontal="left" indent="1"/>
      <protection/>
    </xf>
    <xf numFmtId="0" fontId="3" fillId="0" borderId="13" xfId="57" applyNumberFormat="1" applyFont="1" applyBorder="1" applyAlignment="1" applyProtection="1">
      <alignment horizontal="left" indent="2"/>
      <protection/>
    </xf>
    <xf numFmtId="0" fontId="6" fillId="0" borderId="31" xfId="57" applyNumberFormat="1" applyFont="1" applyFill="1" applyBorder="1" applyAlignment="1" applyProtection="1">
      <alignment horizontal="left" indent="2"/>
      <protection/>
    </xf>
    <xf numFmtId="0" fontId="3" fillId="0" borderId="34" xfId="57" applyFont="1" applyBorder="1" applyProtection="1">
      <alignment/>
      <protection/>
    </xf>
    <xf numFmtId="0" fontId="4" fillId="0" borderId="26" xfId="57" applyNumberFormat="1" applyFont="1" applyBorder="1" applyProtection="1">
      <alignment/>
      <protection/>
    </xf>
    <xf numFmtId="0" fontId="4" fillId="0" borderId="27" xfId="57" applyNumberFormat="1" applyFont="1" applyBorder="1" applyAlignment="1" applyProtection="1">
      <alignment horizontal="center"/>
      <protection/>
    </xf>
    <xf numFmtId="180" fontId="3" fillId="0" borderId="27" xfId="57" applyNumberFormat="1" applyFont="1" applyBorder="1" applyProtection="1">
      <alignment/>
      <protection/>
    </xf>
    <xf numFmtId="180" fontId="3" fillId="0" borderId="26" xfId="57" applyNumberFormat="1" applyFont="1" applyBorder="1" applyProtection="1">
      <alignment/>
      <protection/>
    </xf>
    <xf numFmtId="180" fontId="3" fillId="0" borderId="37" xfId="57" applyNumberFormat="1" applyFont="1" applyBorder="1" applyProtection="1">
      <alignment/>
      <protection/>
    </xf>
    <xf numFmtId="180" fontId="3" fillId="0" borderId="30" xfId="57" applyNumberFormat="1" applyFont="1" applyBorder="1" applyProtection="1">
      <alignment/>
      <protection/>
    </xf>
    <xf numFmtId="0" fontId="7" fillId="0" borderId="0" xfId="57" applyFont="1" applyBorder="1" applyProtection="1">
      <alignment/>
      <protection/>
    </xf>
    <xf numFmtId="0" fontId="4" fillId="0" borderId="0" xfId="57" applyFont="1" applyBorder="1" applyAlignment="1" applyProtection="1">
      <alignment horizontal="center"/>
      <protection/>
    </xf>
    <xf numFmtId="180" fontId="3" fillId="0" borderId="0" xfId="57" applyNumberFormat="1" applyFont="1" applyBorder="1" applyProtection="1">
      <alignment/>
      <protection/>
    </xf>
    <xf numFmtId="0" fontId="6" fillId="0" borderId="0" xfId="57" applyFont="1" applyBorder="1" applyProtection="1" quotePrefix="1">
      <alignment/>
      <protection/>
    </xf>
    <xf numFmtId="0" fontId="6" fillId="0" borderId="0" xfId="57" applyFont="1" applyBorder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76" t="s">
        <v>83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</row>
    <row r="2" spans="1:27" ht="24.75" customHeight="1">
      <c r="A2" s="26" t="s">
        <v>1</v>
      </c>
      <c r="B2" s="27" t="s">
        <v>93</v>
      </c>
      <c r="C2" s="28" t="s">
        <v>2</v>
      </c>
      <c r="D2" s="77" t="s">
        <v>3</v>
      </c>
      <c r="E2" s="78" t="s">
        <v>4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9"/>
      <c r="AA2" s="29"/>
    </row>
    <row r="3" spans="1:27" ht="24.75" customHeight="1">
      <c r="A3" s="30" t="s">
        <v>5</v>
      </c>
      <c r="B3" s="31" t="s">
        <v>93</v>
      </c>
      <c r="C3" s="32" t="s">
        <v>6</v>
      </c>
      <c r="D3" s="33" t="s">
        <v>6</v>
      </c>
      <c r="E3" s="32" t="s">
        <v>7</v>
      </c>
      <c r="F3" s="34" t="s">
        <v>8</v>
      </c>
      <c r="G3" s="35" t="s">
        <v>9</v>
      </c>
      <c r="H3" s="32" t="s">
        <v>10</v>
      </c>
      <c r="I3" s="32" t="s">
        <v>11</v>
      </c>
      <c r="J3" s="34" t="s">
        <v>12</v>
      </c>
      <c r="K3" s="35" t="s">
        <v>13</v>
      </c>
      <c r="L3" s="32" t="s">
        <v>14</v>
      </c>
      <c r="M3" s="32" t="s">
        <v>15</v>
      </c>
      <c r="N3" s="34" t="s">
        <v>16</v>
      </c>
      <c r="O3" s="35" t="s">
        <v>17</v>
      </c>
      <c r="P3" s="32" t="s">
        <v>18</v>
      </c>
      <c r="Q3" s="32" t="s">
        <v>19</v>
      </c>
      <c r="R3" s="34" t="s">
        <v>20</v>
      </c>
      <c r="S3" s="35" t="s">
        <v>21</v>
      </c>
      <c r="T3" s="32" t="s">
        <v>22</v>
      </c>
      <c r="U3" s="32" t="s">
        <v>23</v>
      </c>
      <c r="V3" s="32" t="s">
        <v>24</v>
      </c>
      <c r="W3" s="34" t="s">
        <v>25</v>
      </c>
      <c r="X3" s="35" t="s">
        <v>26</v>
      </c>
      <c r="Y3" s="32" t="s">
        <v>27</v>
      </c>
      <c r="Z3" s="34" t="s">
        <v>28</v>
      </c>
      <c r="AA3" s="36" t="s">
        <v>29</v>
      </c>
    </row>
    <row r="4" spans="1:27" ht="12.75">
      <c r="A4" s="37" t="s">
        <v>30</v>
      </c>
      <c r="B4" s="38"/>
      <c r="C4" s="39"/>
      <c r="D4" s="40"/>
      <c r="E4" s="39"/>
      <c r="F4" s="41"/>
      <c r="G4" s="41"/>
      <c r="H4" s="39"/>
      <c r="I4" s="39"/>
      <c r="J4" s="41"/>
      <c r="K4" s="41"/>
      <c r="L4" s="39"/>
      <c r="M4" s="39"/>
      <c r="N4" s="41"/>
      <c r="O4" s="41"/>
      <c r="P4" s="39"/>
      <c r="Q4" s="39"/>
      <c r="R4" s="41"/>
      <c r="S4" s="41"/>
      <c r="T4" s="39"/>
      <c r="U4" s="39"/>
      <c r="V4" s="39"/>
      <c r="W4" s="41"/>
      <c r="X4" s="41"/>
      <c r="Y4" s="39"/>
      <c r="Z4" s="42"/>
      <c r="AA4" s="43"/>
    </row>
    <row r="5" spans="1:27" ht="12.75">
      <c r="A5" s="44" t="s">
        <v>31</v>
      </c>
      <c r="B5" s="38" t="s">
        <v>32</v>
      </c>
      <c r="C5" s="39">
        <f aca="true" t="shared" si="0" ref="C5:Y5">C15+C18+C19+C22+C25+C26+SUM(C29:C35)</f>
        <v>19130478869</v>
      </c>
      <c r="D5" s="40">
        <f t="shared" si="0"/>
        <v>0</v>
      </c>
      <c r="E5" s="39">
        <f t="shared" si="0"/>
        <v>20983674034</v>
      </c>
      <c r="F5" s="41">
        <f t="shared" si="0"/>
        <v>17227722786</v>
      </c>
      <c r="G5" s="41">
        <f t="shared" si="0"/>
        <v>842639931</v>
      </c>
      <c r="H5" s="39">
        <f t="shared" si="0"/>
        <v>398028656</v>
      </c>
      <c r="I5" s="39">
        <f t="shared" si="0"/>
        <v>124331924</v>
      </c>
      <c r="J5" s="41">
        <f t="shared" si="0"/>
        <v>995429014</v>
      </c>
      <c r="K5" s="41">
        <f t="shared" si="0"/>
        <v>683291708</v>
      </c>
      <c r="L5" s="39">
        <f t="shared" si="0"/>
        <v>-303846147</v>
      </c>
      <c r="M5" s="39">
        <f t="shared" si="0"/>
        <v>438513652</v>
      </c>
      <c r="N5" s="41">
        <f>N15+N18+N19+N22+N25+N26+SUM(N29:N35)</f>
        <v>817959213</v>
      </c>
      <c r="O5" s="41">
        <f t="shared" si="0"/>
        <v>442599202</v>
      </c>
      <c r="P5" s="39">
        <f t="shared" si="0"/>
        <v>554839031</v>
      </c>
      <c r="Q5" s="39">
        <f t="shared" si="0"/>
        <v>282623629</v>
      </c>
      <c r="R5" s="41">
        <f>R15+R18+R19+R22+R25+R26+SUM(R29:R35)</f>
        <v>1280061862</v>
      </c>
      <c r="S5" s="41">
        <f t="shared" si="0"/>
        <v>748203942</v>
      </c>
      <c r="T5" s="39">
        <f t="shared" si="0"/>
        <v>4042177658</v>
      </c>
      <c r="U5" s="39">
        <f t="shared" si="0"/>
        <v>94757399</v>
      </c>
      <c r="V5" s="39">
        <f>V15+V18+V19+V22+V25+V26+SUM(V29:V35)</f>
        <v>2410080855</v>
      </c>
      <c r="W5" s="41">
        <f t="shared" si="0"/>
        <v>5503530944</v>
      </c>
      <c r="X5" s="41">
        <f t="shared" si="0"/>
        <v>17238103792</v>
      </c>
      <c r="Y5" s="39">
        <f t="shared" si="0"/>
        <v>-8889943207</v>
      </c>
      <c r="Z5" s="42">
        <f>+IF(X5&lt;&gt;0,+(Y5/X5)*100,0)</f>
        <v>-51.571468151419985</v>
      </c>
      <c r="AA5" s="43">
        <f>AA15+AA18+AA19+AA22+AA25+AA26+SUM(AA29:AA35)</f>
        <v>17227722786</v>
      </c>
    </row>
    <row r="6" spans="1:27" ht="12.75">
      <c r="A6" s="45" t="s">
        <v>33</v>
      </c>
      <c r="B6" s="46"/>
      <c r="C6" s="10">
        <v>384496687</v>
      </c>
      <c r="D6" s="11"/>
      <c r="E6" s="10">
        <v>4286486382</v>
      </c>
      <c r="F6" s="12">
        <v>4259721345</v>
      </c>
      <c r="G6" s="12">
        <v>203255695</v>
      </c>
      <c r="H6" s="10">
        <v>91974387</v>
      </c>
      <c r="I6" s="10">
        <v>81841129</v>
      </c>
      <c r="J6" s="12">
        <f>SUM(BUF:CPT!J6)</f>
        <v>265755588</v>
      </c>
      <c r="K6" s="12">
        <v>152539633</v>
      </c>
      <c r="L6" s="10">
        <v>115172551</v>
      </c>
      <c r="M6" s="10">
        <v>219295617</v>
      </c>
      <c r="N6" s="12">
        <f>SUM(BUF:CPT!N6)</f>
        <v>487007801</v>
      </c>
      <c r="O6" s="12">
        <v>69827170</v>
      </c>
      <c r="P6" s="10">
        <v>137513254</v>
      </c>
      <c r="Q6" s="10">
        <v>192460428</v>
      </c>
      <c r="R6" s="12">
        <f>SUM(BUF:CPT!R6)</f>
        <v>399800852</v>
      </c>
      <c r="S6" s="12">
        <v>184458822</v>
      </c>
      <c r="T6" s="10">
        <v>210062354</v>
      </c>
      <c r="U6" s="10">
        <v>319558399</v>
      </c>
      <c r="V6" s="10">
        <f>SUM(BUF:CPT!V6)</f>
        <v>604574601</v>
      </c>
      <c r="W6" s="12">
        <f>J6+N6+R6+V6</f>
        <v>1757138842</v>
      </c>
      <c r="X6" s="12">
        <v>4237637679</v>
      </c>
      <c r="Y6" s="10">
        <v>-2259678240</v>
      </c>
      <c r="Z6" s="1">
        <v>-53.324</v>
      </c>
      <c r="AA6" s="22">
        <v>4259721345</v>
      </c>
    </row>
    <row r="7" spans="1:27" ht="12.75">
      <c r="A7" s="45" t="s">
        <v>34</v>
      </c>
      <c r="B7" s="46"/>
      <c r="C7" s="10">
        <v>59525346</v>
      </c>
      <c r="D7" s="11"/>
      <c r="E7" s="10">
        <v>370037363</v>
      </c>
      <c r="F7" s="12">
        <v>336544301</v>
      </c>
      <c r="G7" s="12">
        <v>7055196</v>
      </c>
      <c r="H7" s="10">
        <v>5599405</v>
      </c>
      <c r="I7" s="10">
        <v>5234724</v>
      </c>
      <c r="J7" s="12">
        <f>SUM(BUF:CPT!J7)</f>
        <v>15984337</v>
      </c>
      <c r="K7" s="12">
        <v>7139426</v>
      </c>
      <c r="L7" s="10">
        <v>3223182</v>
      </c>
      <c r="M7" s="10">
        <v>2936238</v>
      </c>
      <c r="N7" s="12">
        <f>SUM(BUF:CPT!N7)</f>
        <v>13298846</v>
      </c>
      <c r="O7" s="12">
        <v>6171959</v>
      </c>
      <c r="P7" s="10">
        <v>11579425</v>
      </c>
      <c r="Q7" s="10">
        <v>-3092345</v>
      </c>
      <c r="R7" s="12">
        <f>SUM(BUF:CPT!R7)</f>
        <v>14659039</v>
      </c>
      <c r="S7" s="12">
        <v>4686972</v>
      </c>
      <c r="T7" s="10">
        <v>3054922</v>
      </c>
      <c r="U7" s="10">
        <v>13438163</v>
      </c>
      <c r="V7" s="10">
        <f>SUM(BUF:CPT!V7)</f>
        <v>9845383</v>
      </c>
      <c r="W7" s="12">
        <f aca="true" t="shared" si="1" ref="W7:W14">J7+N7+R7+V7</f>
        <v>53787605</v>
      </c>
      <c r="X7" s="12">
        <v>337544323</v>
      </c>
      <c r="Y7" s="10">
        <v>-270517056</v>
      </c>
      <c r="Z7" s="1">
        <v>-80.1427</v>
      </c>
      <c r="AA7" s="22">
        <v>336544301</v>
      </c>
    </row>
    <row r="8" spans="1:27" ht="12.75">
      <c r="A8" s="45" t="s">
        <v>35</v>
      </c>
      <c r="B8" s="46"/>
      <c r="C8" s="10">
        <v>693912895</v>
      </c>
      <c r="D8" s="11"/>
      <c r="E8" s="10">
        <v>2076396238</v>
      </c>
      <c r="F8" s="12">
        <v>1633519194</v>
      </c>
      <c r="G8" s="12">
        <v>156178659</v>
      </c>
      <c r="H8" s="10">
        <v>46793112</v>
      </c>
      <c r="I8" s="10">
        <v>105391960</v>
      </c>
      <c r="J8" s="12">
        <f>SUM(BUF:CPT!J8)</f>
        <v>190446624</v>
      </c>
      <c r="K8" s="12">
        <v>52875829</v>
      </c>
      <c r="L8" s="10">
        <v>81548630</v>
      </c>
      <c r="M8" s="10">
        <v>96913993</v>
      </c>
      <c r="N8" s="12">
        <f>SUM(BUF:CPT!N8)</f>
        <v>231338452</v>
      </c>
      <c r="O8" s="12">
        <v>76500896</v>
      </c>
      <c r="P8" s="10">
        <v>88151529</v>
      </c>
      <c r="Q8" s="10">
        <v>72086937</v>
      </c>
      <c r="R8" s="12">
        <f>SUM(BUF:CPT!R8)</f>
        <v>236739362</v>
      </c>
      <c r="S8" s="12">
        <v>88322946</v>
      </c>
      <c r="T8" s="10">
        <v>73302151</v>
      </c>
      <c r="U8" s="10">
        <v>253606759</v>
      </c>
      <c r="V8" s="10">
        <f>SUM(BUF:CPT!V8)</f>
        <v>176046661</v>
      </c>
      <c r="W8" s="12">
        <f t="shared" si="1"/>
        <v>834571099</v>
      </c>
      <c r="X8" s="12">
        <v>1665873692</v>
      </c>
      <c r="Y8" s="10">
        <v>-474200291</v>
      </c>
      <c r="Z8" s="1">
        <v>-28.4656</v>
      </c>
      <c r="AA8" s="22">
        <v>1633519194</v>
      </c>
    </row>
    <row r="9" spans="1:27" ht="12.75">
      <c r="A9" s="45" t="s">
        <v>36</v>
      </c>
      <c r="B9" s="46"/>
      <c r="C9" s="10">
        <v>550076268</v>
      </c>
      <c r="D9" s="11"/>
      <c r="E9" s="10">
        <v>4450136875</v>
      </c>
      <c r="F9" s="12">
        <v>2093521288</v>
      </c>
      <c r="G9" s="12">
        <v>219157944</v>
      </c>
      <c r="H9" s="10">
        <v>238319152</v>
      </c>
      <c r="I9" s="10">
        <v>-31896366</v>
      </c>
      <c r="J9" s="12">
        <f>SUM(BUF:CPT!J9)</f>
        <v>362199297</v>
      </c>
      <c r="K9" s="12">
        <v>71851899</v>
      </c>
      <c r="L9" s="10">
        <v>28271410</v>
      </c>
      <c r="M9" s="10">
        <v>124917633</v>
      </c>
      <c r="N9" s="12">
        <f>SUM(BUF:CPT!N9)</f>
        <v>225040942</v>
      </c>
      <c r="O9" s="12">
        <v>52412277</v>
      </c>
      <c r="P9" s="10">
        <v>43041781</v>
      </c>
      <c r="Q9" s="10">
        <v>90430044</v>
      </c>
      <c r="R9" s="12">
        <f>SUM(BUF:CPT!R9)</f>
        <v>185884102</v>
      </c>
      <c r="S9" s="12">
        <v>58412288</v>
      </c>
      <c r="T9" s="10">
        <v>43436628</v>
      </c>
      <c r="U9" s="10">
        <v>98799128</v>
      </c>
      <c r="V9" s="10">
        <f>SUM(BUF:CPT!V9)</f>
        <v>144378707</v>
      </c>
      <c r="W9" s="12">
        <f t="shared" si="1"/>
        <v>917503048</v>
      </c>
      <c r="X9" s="12">
        <v>2091632484</v>
      </c>
      <c r="Y9" s="10">
        <v>-1054478666</v>
      </c>
      <c r="Z9" s="1">
        <v>-50.4141</v>
      </c>
      <c r="AA9" s="22">
        <v>2093521288</v>
      </c>
    </row>
    <row r="10" spans="1:27" ht="12.75">
      <c r="A10" s="45" t="s">
        <v>37</v>
      </c>
      <c r="B10" s="46"/>
      <c r="C10" s="10">
        <v>343973383</v>
      </c>
      <c r="D10" s="11"/>
      <c r="E10" s="10">
        <v>1088944399</v>
      </c>
      <c r="F10" s="12">
        <v>1179929490</v>
      </c>
      <c r="G10" s="12">
        <v>154295934</v>
      </c>
      <c r="H10" s="10">
        <v>15339779</v>
      </c>
      <c r="I10" s="10">
        <v>-113886205</v>
      </c>
      <c r="J10" s="12">
        <f>SUM(BUF:CPT!J10)</f>
        <v>54613699</v>
      </c>
      <c r="K10" s="12">
        <v>52544111</v>
      </c>
      <c r="L10" s="10">
        <v>8322620</v>
      </c>
      <c r="M10" s="10">
        <v>132178694</v>
      </c>
      <c r="N10" s="12">
        <f>SUM(BUF:CPT!N10)</f>
        <v>193045425</v>
      </c>
      <c r="O10" s="12">
        <v>132851265</v>
      </c>
      <c r="P10" s="10">
        <v>14608661</v>
      </c>
      <c r="Q10" s="10">
        <v>-11899890</v>
      </c>
      <c r="R10" s="12">
        <f>SUM(BUF:CPT!R10)</f>
        <v>135560036</v>
      </c>
      <c r="S10" s="12">
        <v>73061126</v>
      </c>
      <c r="T10" s="10">
        <v>36176576</v>
      </c>
      <c r="U10" s="10">
        <v>82341620</v>
      </c>
      <c r="V10" s="10">
        <f>SUM(BUF:CPT!V10)</f>
        <v>114087822</v>
      </c>
      <c r="W10" s="12">
        <f t="shared" si="1"/>
        <v>497306982</v>
      </c>
      <c r="X10" s="12">
        <v>1183851919</v>
      </c>
      <c r="Y10" s="10">
        <v>-607917628</v>
      </c>
      <c r="Z10" s="1">
        <v>-51.3508</v>
      </c>
      <c r="AA10" s="22">
        <v>1179929490</v>
      </c>
    </row>
    <row r="11" spans="1:27" ht="12.75">
      <c r="A11" s="45" t="s">
        <v>38</v>
      </c>
      <c r="B11" s="46"/>
      <c r="C11" s="10">
        <v>12945835</v>
      </c>
      <c r="D11" s="11"/>
      <c r="E11" s="10">
        <v>634096407</v>
      </c>
      <c r="F11" s="12">
        <v>205907422</v>
      </c>
      <c r="G11" s="12">
        <v>24131654</v>
      </c>
      <c r="H11" s="10">
        <v>7119334</v>
      </c>
      <c r="I11" s="10">
        <v>-18994691</v>
      </c>
      <c r="J11" s="12">
        <f>SUM(BUF:CPT!J11)</f>
        <v>12256297</v>
      </c>
      <c r="K11" s="12">
        <v>10814782</v>
      </c>
      <c r="L11" s="10">
        <v>29728188</v>
      </c>
      <c r="M11" s="10">
        <v>41067443</v>
      </c>
      <c r="N11" s="12">
        <f>SUM(BUF:CPT!N11)</f>
        <v>81610413</v>
      </c>
      <c r="O11" s="12">
        <v>10267592</v>
      </c>
      <c r="P11" s="10">
        <v>15219039</v>
      </c>
      <c r="Q11" s="10">
        <v>16267597</v>
      </c>
      <c r="R11" s="12">
        <f>SUM(BUF:CPT!R11)</f>
        <v>41754228</v>
      </c>
      <c r="S11" s="12">
        <v>7100509</v>
      </c>
      <c r="T11" s="10">
        <v>2087499</v>
      </c>
      <c r="U11" s="10">
        <v>35586990</v>
      </c>
      <c r="V11" s="10">
        <f>SUM(BUF:CPT!V11)</f>
        <v>32073148</v>
      </c>
      <c r="W11" s="12">
        <f t="shared" si="1"/>
        <v>167694086</v>
      </c>
      <c r="X11" s="12">
        <v>203907422</v>
      </c>
      <c r="Y11" s="10">
        <v>-23511486</v>
      </c>
      <c r="Z11" s="1">
        <v>-11.5305</v>
      </c>
      <c r="AA11" s="22">
        <v>205907422</v>
      </c>
    </row>
    <row r="12" spans="1:27" ht="12.75">
      <c r="A12" s="45" t="s">
        <v>39</v>
      </c>
      <c r="B12" s="38"/>
      <c r="C12" s="10"/>
      <c r="D12" s="11"/>
      <c r="E12" s="10"/>
      <c r="F12" s="12"/>
      <c r="G12" s="12"/>
      <c r="H12" s="10"/>
      <c r="I12" s="10"/>
      <c r="J12" s="12">
        <f>SUM(BUF:CPT!J12)</f>
        <v>0</v>
      </c>
      <c r="K12" s="12"/>
      <c r="L12" s="10"/>
      <c r="M12" s="10"/>
      <c r="N12" s="12">
        <f>SUM(BUF:CPT!N12)</f>
        <v>0</v>
      </c>
      <c r="O12" s="12"/>
      <c r="P12" s="10"/>
      <c r="Q12" s="10"/>
      <c r="R12" s="12">
        <f>SUM(BUF:CPT!R12)</f>
        <v>0</v>
      </c>
      <c r="S12" s="12"/>
      <c r="T12" s="10"/>
      <c r="U12" s="10"/>
      <c r="V12" s="10">
        <f>SUM(BUF:CPT!V12)</f>
        <v>0</v>
      </c>
      <c r="W12" s="12">
        <f t="shared" si="1"/>
        <v>0</v>
      </c>
      <c r="X12" s="12"/>
      <c r="Y12" s="10"/>
      <c r="Z12" s="1"/>
      <c r="AA12" s="22"/>
    </row>
    <row r="13" spans="1:27" ht="12.75">
      <c r="A13" s="45" t="s">
        <v>40</v>
      </c>
      <c r="B13" s="38"/>
      <c r="C13" s="13">
        <v>82941</v>
      </c>
      <c r="D13" s="14"/>
      <c r="E13" s="13">
        <v>20000000</v>
      </c>
      <c r="F13" s="15">
        <v>136059870</v>
      </c>
      <c r="G13" s="15"/>
      <c r="H13" s="13"/>
      <c r="I13" s="13">
        <v>39108918</v>
      </c>
      <c r="J13" s="15">
        <f>SUM(BUF:CPT!J13)</f>
        <v>39108918</v>
      </c>
      <c r="K13" s="15"/>
      <c r="L13" s="13"/>
      <c r="M13" s="13">
        <v>24312291</v>
      </c>
      <c r="N13" s="15">
        <f>SUM(BUF:CPT!N13)</f>
        <v>24312291</v>
      </c>
      <c r="O13" s="15"/>
      <c r="P13" s="13">
        <v>2070901</v>
      </c>
      <c r="Q13" s="13">
        <v>33832</v>
      </c>
      <c r="R13" s="15">
        <f>SUM(BUF:CPT!R13)</f>
        <v>2104733</v>
      </c>
      <c r="S13" s="15">
        <v>18501000</v>
      </c>
      <c r="T13" s="13">
        <v>-14146940</v>
      </c>
      <c r="U13" s="13">
        <v>-15453124</v>
      </c>
      <c r="V13" s="13">
        <f>SUM(BUF:CPT!V13)</f>
        <v>-11099064</v>
      </c>
      <c r="W13" s="15">
        <f t="shared" si="1"/>
        <v>54426878</v>
      </c>
      <c r="X13" s="15">
        <v>136059870</v>
      </c>
      <c r="Y13" s="13">
        <v>-81632992</v>
      </c>
      <c r="Z13" s="2">
        <v>-59.9978</v>
      </c>
      <c r="AA13" s="23">
        <v>136059870</v>
      </c>
    </row>
    <row r="14" spans="1:27" ht="12.75">
      <c r="A14" s="45" t="s">
        <v>41</v>
      </c>
      <c r="B14" s="38"/>
      <c r="C14" s="16">
        <v>121696113</v>
      </c>
      <c r="D14" s="17"/>
      <c r="E14" s="16">
        <v>106224996</v>
      </c>
      <c r="F14" s="18">
        <v>145685954</v>
      </c>
      <c r="G14" s="18">
        <v>439378</v>
      </c>
      <c r="H14" s="16">
        <v>3287420</v>
      </c>
      <c r="I14" s="16">
        <v>3292949</v>
      </c>
      <c r="J14" s="18">
        <f>SUM(BUF:CPT!J14)</f>
        <v>7019747</v>
      </c>
      <c r="K14" s="18">
        <v>3230992</v>
      </c>
      <c r="L14" s="16">
        <v>7719721</v>
      </c>
      <c r="M14" s="16">
        <v>10140535</v>
      </c>
      <c r="N14" s="18">
        <f>SUM(BUF:CPT!N14)</f>
        <v>21091248</v>
      </c>
      <c r="O14" s="18">
        <v>2782875</v>
      </c>
      <c r="P14" s="16">
        <v>13028460</v>
      </c>
      <c r="Q14" s="16">
        <v>1524066</v>
      </c>
      <c r="R14" s="18">
        <f>SUM(BUF:CPT!R14)</f>
        <v>17335401</v>
      </c>
      <c r="S14" s="18">
        <v>9758957</v>
      </c>
      <c r="T14" s="16">
        <v>46099706</v>
      </c>
      <c r="U14" s="16">
        <v>27814230</v>
      </c>
      <c r="V14" s="16">
        <f>SUM(BUF:CPT!V14)</f>
        <v>68785161</v>
      </c>
      <c r="W14" s="18">
        <f t="shared" si="1"/>
        <v>114231557</v>
      </c>
      <c r="X14" s="18">
        <v>145685960</v>
      </c>
      <c r="Y14" s="16">
        <v>-16566671</v>
      </c>
      <c r="Z14" s="3">
        <v>-11.3715</v>
      </c>
      <c r="AA14" s="24">
        <v>145685954</v>
      </c>
    </row>
    <row r="15" spans="1:27" ht="12.75">
      <c r="A15" s="47" t="s">
        <v>42</v>
      </c>
      <c r="B15" s="38"/>
      <c r="C15" s="10">
        <f aca="true" t="shared" si="2" ref="C15:Y15">SUM(C6:C14)</f>
        <v>2166709468</v>
      </c>
      <c r="D15" s="11">
        <f t="shared" si="2"/>
        <v>0</v>
      </c>
      <c r="E15" s="10">
        <f t="shared" si="2"/>
        <v>13032322660</v>
      </c>
      <c r="F15" s="12">
        <f t="shared" si="2"/>
        <v>9990888864</v>
      </c>
      <c r="G15" s="12">
        <f t="shared" si="2"/>
        <v>764514460</v>
      </c>
      <c r="H15" s="10">
        <f t="shared" si="2"/>
        <v>408432589</v>
      </c>
      <c r="I15" s="10">
        <f t="shared" si="2"/>
        <v>70092418</v>
      </c>
      <c r="J15" s="12">
        <f t="shared" si="2"/>
        <v>947384507</v>
      </c>
      <c r="K15" s="12">
        <f t="shared" si="2"/>
        <v>350996672</v>
      </c>
      <c r="L15" s="10">
        <f t="shared" si="2"/>
        <v>273986302</v>
      </c>
      <c r="M15" s="10">
        <f t="shared" si="2"/>
        <v>651762444</v>
      </c>
      <c r="N15" s="12">
        <f>SUM(N6:N14)</f>
        <v>1276745418</v>
      </c>
      <c r="O15" s="12">
        <f t="shared" si="2"/>
        <v>350814034</v>
      </c>
      <c r="P15" s="10">
        <f t="shared" si="2"/>
        <v>325213050</v>
      </c>
      <c r="Q15" s="10">
        <f t="shared" si="2"/>
        <v>357810669</v>
      </c>
      <c r="R15" s="12">
        <f>SUM(R6:R14)</f>
        <v>1033837753</v>
      </c>
      <c r="S15" s="12">
        <f t="shared" si="2"/>
        <v>444302620</v>
      </c>
      <c r="T15" s="10">
        <f t="shared" si="2"/>
        <v>400072896</v>
      </c>
      <c r="U15" s="10">
        <f t="shared" si="2"/>
        <v>815692165</v>
      </c>
      <c r="V15" s="10">
        <f>SUM(V6:V14)</f>
        <v>1138692419</v>
      </c>
      <c r="W15" s="12">
        <f t="shared" si="2"/>
        <v>4396660097</v>
      </c>
      <c r="X15" s="12">
        <f t="shared" si="2"/>
        <v>10002193349</v>
      </c>
      <c r="Y15" s="10">
        <f t="shared" si="2"/>
        <v>-4788503030</v>
      </c>
      <c r="Z15" s="1">
        <f>+IF(X15&lt;&gt;0,+(Y15/X15)*100,0)</f>
        <v>-47.874529744805876</v>
      </c>
      <c r="AA15" s="22">
        <f>SUM(AA6:AA14)</f>
        <v>9990888864</v>
      </c>
    </row>
    <row r="16" spans="1:27" ht="12.75">
      <c r="A16" s="48" t="s">
        <v>43</v>
      </c>
      <c r="B16" s="49"/>
      <c r="C16" s="10">
        <v>329808586</v>
      </c>
      <c r="D16" s="11"/>
      <c r="E16" s="10">
        <v>1479946527</v>
      </c>
      <c r="F16" s="12">
        <v>1008862889</v>
      </c>
      <c r="G16" s="12">
        <v>-17472880</v>
      </c>
      <c r="H16" s="10">
        <v>15294530</v>
      </c>
      <c r="I16" s="10">
        <v>-11708267</v>
      </c>
      <c r="J16" s="12">
        <f>SUM(BUF:CPT!J16)</f>
        <v>-18823786</v>
      </c>
      <c r="K16" s="12">
        <v>31839391</v>
      </c>
      <c r="L16" s="10">
        <v>4769208</v>
      </c>
      <c r="M16" s="10">
        <v>45751481</v>
      </c>
      <c r="N16" s="12">
        <f>SUM(BUF:CPT!N16)</f>
        <v>82360080</v>
      </c>
      <c r="O16" s="12">
        <v>23909058</v>
      </c>
      <c r="P16" s="10">
        <v>36286466</v>
      </c>
      <c r="Q16" s="10">
        <v>59039730</v>
      </c>
      <c r="R16" s="12">
        <f>SUM(BUF:CPT!R16)</f>
        <v>119235254</v>
      </c>
      <c r="S16" s="12">
        <v>40034381</v>
      </c>
      <c r="T16" s="10">
        <v>20527211</v>
      </c>
      <c r="U16" s="10">
        <v>126805338</v>
      </c>
      <c r="V16" s="10">
        <f>SUM(BUF:CPT!V16)</f>
        <v>92211547</v>
      </c>
      <c r="W16" s="12">
        <f>J16+N16+R16+V16</f>
        <v>274983095</v>
      </c>
      <c r="X16" s="12">
        <v>1013862888</v>
      </c>
      <c r="Y16" s="10">
        <v>-638787241</v>
      </c>
      <c r="Z16" s="1">
        <v>-63.0053</v>
      </c>
      <c r="AA16" s="22">
        <v>1008862889</v>
      </c>
    </row>
    <row r="17" spans="1:27" ht="12.75">
      <c r="A17" s="48" t="s">
        <v>44</v>
      </c>
      <c r="B17" s="38"/>
      <c r="C17" s="16">
        <v>8811095</v>
      </c>
      <c r="D17" s="17"/>
      <c r="E17" s="16">
        <v>56638189</v>
      </c>
      <c r="F17" s="18">
        <v>71501691</v>
      </c>
      <c r="G17" s="18">
        <v>2536994</v>
      </c>
      <c r="H17" s="16">
        <v>1194995</v>
      </c>
      <c r="I17" s="16">
        <v>-250698</v>
      </c>
      <c r="J17" s="18">
        <f>SUM(BUF:CPT!J17)</f>
        <v>1056084</v>
      </c>
      <c r="K17" s="18">
        <v>39515</v>
      </c>
      <c r="L17" s="16"/>
      <c r="M17" s="16">
        <v>2038998</v>
      </c>
      <c r="N17" s="18">
        <f>SUM(BUF:CPT!N17)</f>
        <v>2078513</v>
      </c>
      <c r="O17" s="18">
        <v>2110024</v>
      </c>
      <c r="P17" s="16">
        <v>584011</v>
      </c>
      <c r="Q17" s="16"/>
      <c r="R17" s="18">
        <f>SUM(BUF:CPT!R17)</f>
        <v>2694035</v>
      </c>
      <c r="S17" s="18">
        <v>398408</v>
      </c>
      <c r="T17" s="16">
        <v>1</v>
      </c>
      <c r="U17" s="16">
        <v>1998362</v>
      </c>
      <c r="V17" s="16">
        <f>SUM(BUF:CPT!V17)</f>
        <v>1353077</v>
      </c>
      <c r="W17" s="18">
        <f>J17+N17+R17+V17</f>
        <v>7181709</v>
      </c>
      <c r="X17" s="18">
        <v>71501691</v>
      </c>
      <c r="Y17" s="16">
        <v>-60851081</v>
      </c>
      <c r="Z17" s="3">
        <v>-85.1044</v>
      </c>
      <c r="AA17" s="24">
        <v>71501691</v>
      </c>
    </row>
    <row r="18" spans="1:27" ht="12.75">
      <c r="A18" s="47" t="s">
        <v>45</v>
      </c>
      <c r="B18" s="38"/>
      <c r="C18" s="19">
        <f aca="true" t="shared" si="3" ref="C18:Y18">SUM(C16:C17)</f>
        <v>338619681</v>
      </c>
      <c r="D18" s="20">
        <f t="shared" si="3"/>
        <v>0</v>
      </c>
      <c r="E18" s="19">
        <f t="shared" si="3"/>
        <v>1536584716</v>
      </c>
      <c r="F18" s="21">
        <f t="shared" si="3"/>
        <v>1080364580</v>
      </c>
      <c r="G18" s="21">
        <f t="shared" si="3"/>
        <v>-14935886</v>
      </c>
      <c r="H18" s="19">
        <f t="shared" si="3"/>
        <v>16489525</v>
      </c>
      <c r="I18" s="19">
        <f t="shared" si="3"/>
        <v>-11958965</v>
      </c>
      <c r="J18" s="21">
        <f t="shared" si="3"/>
        <v>-17767702</v>
      </c>
      <c r="K18" s="21">
        <f t="shared" si="3"/>
        <v>31878906</v>
      </c>
      <c r="L18" s="19">
        <f t="shared" si="3"/>
        <v>4769208</v>
      </c>
      <c r="M18" s="19">
        <f t="shared" si="3"/>
        <v>47790479</v>
      </c>
      <c r="N18" s="21">
        <f>SUM(N16:N17)</f>
        <v>84438593</v>
      </c>
      <c r="O18" s="21">
        <f t="shared" si="3"/>
        <v>26019082</v>
      </c>
      <c r="P18" s="19">
        <f t="shared" si="3"/>
        <v>36870477</v>
      </c>
      <c r="Q18" s="19">
        <f t="shared" si="3"/>
        <v>59039730</v>
      </c>
      <c r="R18" s="21">
        <f>SUM(R16:R17)</f>
        <v>121929289</v>
      </c>
      <c r="S18" s="21">
        <f t="shared" si="3"/>
        <v>40432789</v>
      </c>
      <c r="T18" s="19">
        <f t="shared" si="3"/>
        <v>20527212</v>
      </c>
      <c r="U18" s="19">
        <f t="shared" si="3"/>
        <v>128803700</v>
      </c>
      <c r="V18" s="19">
        <f>SUM(V16:V17)</f>
        <v>93564624</v>
      </c>
      <c r="W18" s="21">
        <f t="shared" si="3"/>
        <v>282164804</v>
      </c>
      <c r="X18" s="21">
        <f t="shared" si="3"/>
        <v>1085364579</v>
      </c>
      <c r="Y18" s="19">
        <f t="shared" si="3"/>
        <v>-699638322</v>
      </c>
      <c r="Z18" s="4">
        <f>+IF(X18&lt;&gt;0,+(Y18/X18)*100,0)</f>
        <v>-64.46113458434505</v>
      </c>
      <c r="AA18" s="25">
        <f>SUM(AA16:AA17)</f>
        <v>1080364580</v>
      </c>
    </row>
    <row r="19" spans="1:27" ht="12.75">
      <c r="A19" s="50" t="s">
        <v>91</v>
      </c>
      <c r="B19" s="38"/>
      <c r="C19" s="10">
        <v>733565</v>
      </c>
      <c r="D19" s="11"/>
      <c r="E19" s="10">
        <v>12430002</v>
      </c>
      <c r="F19" s="12">
        <v>12831000</v>
      </c>
      <c r="G19" s="12"/>
      <c r="H19" s="10"/>
      <c r="I19" s="10"/>
      <c r="J19" s="12">
        <f>SUM(BUF:CPT!J19)</f>
        <v>0</v>
      </c>
      <c r="K19" s="12"/>
      <c r="L19" s="10"/>
      <c r="M19" s="10"/>
      <c r="N19" s="12">
        <f>SUM(BUF:CPT!N19)</f>
        <v>0</v>
      </c>
      <c r="O19" s="12">
        <v>4950000</v>
      </c>
      <c r="P19" s="10"/>
      <c r="Q19" s="10">
        <v>-4950000</v>
      </c>
      <c r="R19" s="12">
        <f>SUM(BUF:CPT!R19)</f>
        <v>0</v>
      </c>
      <c r="S19" s="12"/>
      <c r="T19" s="10"/>
      <c r="U19" s="10"/>
      <c r="V19" s="10">
        <f>SUM(BUF:CPT!V19)</f>
        <v>0</v>
      </c>
      <c r="W19" s="12">
        <f>J19+N19+R19+V19</f>
        <v>0</v>
      </c>
      <c r="X19" s="12">
        <v>12831000</v>
      </c>
      <c r="Y19" s="10">
        <v>-12831000</v>
      </c>
      <c r="Z19" s="1">
        <v>-100</v>
      </c>
      <c r="AA19" s="22">
        <v>12831000</v>
      </c>
    </row>
    <row r="20" spans="1:27" ht="12.75">
      <c r="A20" s="48" t="s">
        <v>46</v>
      </c>
      <c r="B20" s="38"/>
      <c r="C20" s="13"/>
      <c r="D20" s="14"/>
      <c r="E20" s="13">
        <v>55201000</v>
      </c>
      <c r="F20" s="15">
        <v>1000</v>
      </c>
      <c r="G20" s="15"/>
      <c r="H20" s="13"/>
      <c r="I20" s="13">
        <v>1663000</v>
      </c>
      <c r="J20" s="15">
        <f>SUM(BUF:CPT!J20)</f>
        <v>1663000</v>
      </c>
      <c r="K20" s="15"/>
      <c r="L20" s="13"/>
      <c r="M20" s="13">
        <v>6681000</v>
      </c>
      <c r="N20" s="15">
        <f>SUM(BUF:CPT!N20)</f>
        <v>6681000</v>
      </c>
      <c r="O20" s="15">
        <v>613000</v>
      </c>
      <c r="P20" s="13">
        <v>575000</v>
      </c>
      <c r="Q20" s="13">
        <v>1613000</v>
      </c>
      <c r="R20" s="15">
        <f>SUM(BUF:CPT!R20)</f>
        <v>2801000</v>
      </c>
      <c r="S20" s="15"/>
      <c r="T20" s="13"/>
      <c r="U20" s="13">
        <v>3528953</v>
      </c>
      <c r="V20" s="13">
        <f>SUM(BUF:CPT!V20)</f>
        <v>461000</v>
      </c>
      <c r="W20" s="15">
        <f>J20+N20+R20+V20</f>
        <v>11606000</v>
      </c>
      <c r="X20" s="15">
        <v>1000</v>
      </c>
      <c r="Y20" s="13">
        <v>14672953</v>
      </c>
      <c r="Z20" s="2">
        <v>1467295.3</v>
      </c>
      <c r="AA20" s="23">
        <v>1000</v>
      </c>
    </row>
    <row r="21" spans="1:27" ht="12.75">
      <c r="A21" s="48" t="s">
        <v>47</v>
      </c>
      <c r="B21" s="38"/>
      <c r="C21" s="16">
        <v>9405630</v>
      </c>
      <c r="D21" s="17"/>
      <c r="E21" s="16">
        <v>26000000</v>
      </c>
      <c r="F21" s="18">
        <v>40384253</v>
      </c>
      <c r="G21" s="18"/>
      <c r="H21" s="16"/>
      <c r="I21" s="16"/>
      <c r="J21" s="18">
        <f>SUM(BUF:CPT!J21)</f>
        <v>0</v>
      </c>
      <c r="K21" s="18"/>
      <c r="L21" s="16"/>
      <c r="M21" s="16"/>
      <c r="N21" s="18">
        <f>SUM(BUF:CPT!N21)</f>
        <v>0</v>
      </c>
      <c r="O21" s="18"/>
      <c r="P21" s="16"/>
      <c r="Q21" s="16"/>
      <c r="R21" s="18">
        <f>SUM(BUF:CPT!R21)</f>
        <v>0</v>
      </c>
      <c r="S21" s="18"/>
      <c r="T21" s="16"/>
      <c r="U21" s="16"/>
      <c r="V21" s="16">
        <f>SUM(BUF:CPT!V21)</f>
        <v>0</v>
      </c>
      <c r="W21" s="18">
        <f>J21+N21+R21+V21</f>
        <v>0</v>
      </c>
      <c r="X21" s="18">
        <v>40384253</v>
      </c>
      <c r="Y21" s="16">
        <v>-40384253</v>
      </c>
      <c r="Z21" s="3">
        <v>-100</v>
      </c>
      <c r="AA21" s="24">
        <v>40384253</v>
      </c>
    </row>
    <row r="22" spans="1:27" ht="12.75">
      <c r="A22" s="47" t="s">
        <v>48</v>
      </c>
      <c r="B22" s="38"/>
      <c r="C22" s="10">
        <f aca="true" t="shared" si="4" ref="C22:Y22">SUM(C20:C21)</f>
        <v>9405630</v>
      </c>
      <c r="D22" s="11">
        <f t="shared" si="4"/>
        <v>0</v>
      </c>
      <c r="E22" s="10">
        <f t="shared" si="4"/>
        <v>81201000</v>
      </c>
      <c r="F22" s="12">
        <f t="shared" si="4"/>
        <v>40385253</v>
      </c>
      <c r="G22" s="12">
        <f t="shared" si="4"/>
        <v>0</v>
      </c>
      <c r="H22" s="10">
        <f t="shared" si="4"/>
        <v>0</v>
      </c>
      <c r="I22" s="10">
        <f t="shared" si="4"/>
        <v>1663000</v>
      </c>
      <c r="J22" s="12">
        <f t="shared" si="4"/>
        <v>1663000</v>
      </c>
      <c r="K22" s="12">
        <f t="shared" si="4"/>
        <v>0</v>
      </c>
      <c r="L22" s="10">
        <f t="shared" si="4"/>
        <v>0</v>
      </c>
      <c r="M22" s="10">
        <f t="shared" si="4"/>
        <v>6681000</v>
      </c>
      <c r="N22" s="12">
        <f>SUM(N20:N21)</f>
        <v>6681000</v>
      </c>
      <c r="O22" s="12">
        <f t="shared" si="4"/>
        <v>613000</v>
      </c>
      <c r="P22" s="10">
        <f t="shared" si="4"/>
        <v>575000</v>
      </c>
      <c r="Q22" s="10">
        <f t="shared" si="4"/>
        <v>1613000</v>
      </c>
      <c r="R22" s="12">
        <f>SUM(R20:R21)</f>
        <v>2801000</v>
      </c>
      <c r="S22" s="12">
        <f t="shared" si="4"/>
        <v>0</v>
      </c>
      <c r="T22" s="10">
        <f t="shared" si="4"/>
        <v>0</v>
      </c>
      <c r="U22" s="10">
        <f t="shared" si="4"/>
        <v>3528953</v>
      </c>
      <c r="V22" s="10">
        <f>SUM(V20:V21)</f>
        <v>461000</v>
      </c>
      <c r="W22" s="12">
        <f t="shared" si="4"/>
        <v>11606000</v>
      </c>
      <c r="X22" s="12">
        <f t="shared" si="4"/>
        <v>40385253</v>
      </c>
      <c r="Y22" s="10">
        <f t="shared" si="4"/>
        <v>-25711300</v>
      </c>
      <c r="Z22" s="1">
        <f>+IF(X22&lt;&gt;0,+(Y22/X22)*100,0)</f>
        <v>-63.66507100995504</v>
      </c>
      <c r="AA22" s="22">
        <f>SUM(AA20:AA21)</f>
        <v>40385253</v>
      </c>
    </row>
    <row r="23" spans="1:27" ht="12.75">
      <c r="A23" s="48" t="s">
        <v>49</v>
      </c>
      <c r="B23" s="49"/>
      <c r="C23" s="10">
        <v>9136015400</v>
      </c>
      <c r="D23" s="11"/>
      <c r="E23" s="10">
        <v>842750321</v>
      </c>
      <c r="F23" s="12">
        <v>382936492</v>
      </c>
      <c r="G23" s="12">
        <v>10338355</v>
      </c>
      <c r="H23" s="10">
        <v>-73886335</v>
      </c>
      <c r="I23" s="10">
        <v>25319527</v>
      </c>
      <c r="J23" s="12">
        <f>SUM(BUF:CPT!J23)</f>
        <v>-38284006</v>
      </c>
      <c r="K23" s="12">
        <v>13501620</v>
      </c>
      <c r="L23" s="10">
        <v>8479316</v>
      </c>
      <c r="M23" s="10">
        <v>7235514</v>
      </c>
      <c r="N23" s="12">
        <f>SUM(BUF:CPT!N23)</f>
        <v>29216450</v>
      </c>
      <c r="O23" s="12">
        <v>-60871538</v>
      </c>
      <c r="P23" s="10">
        <v>21223038</v>
      </c>
      <c r="Q23" s="10">
        <v>100881396</v>
      </c>
      <c r="R23" s="12">
        <f>SUM(BUF:CPT!R23)</f>
        <v>61232896</v>
      </c>
      <c r="S23" s="12">
        <v>29505751</v>
      </c>
      <c r="T23" s="10">
        <v>-413275220</v>
      </c>
      <c r="U23" s="10">
        <v>87634059</v>
      </c>
      <c r="V23" s="10">
        <f>SUM(BUF:CPT!V23)</f>
        <v>109507010</v>
      </c>
      <c r="W23" s="12">
        <f>J23+N23+R23+V23</f>
        <v>161672350</v>
      </c>
      <c r="X23" s="12">
        <v>360897998</v>
      </c>
      <c r="Y23" s="10">
        <v>-604812515</v>
      </c>
      <c r="Z23" s="1">
        <v>-167.5854</v>
      </c>
      <c r="AA23" s="22">
        <v>382936492</v>
      </c>
    </row>
    <row r="24" spans="1:27" ht="12.75">
      <c r="A24" s="48" t="s">
        <v>50</v>
      </c>
      <c r="B24" s="38"/>
      <c r="C24" s="16">
        <v>4556128</v>
      </c>
      <c r="D24" s="17"/>
      <c r="E24" s="16">
        <v>1143680845</v>
      </c>
      <c r="F24" s="18">
        <v>1634041981</v>
      </c>
      <c r="G24" s="18">
        <v>137570</v>
      </c>
      <c r="H24" s="16">
        <v>36131</v>
      </c>
      <c r="I24" s="16">
        <v>164727</v>
      </c>
      <c r="J24" s="18">
        <f>SUM(BUF:CPT!J24)</f>
        <v>338428</v>
      </c>
      <c r="K24" s="18">
        <v>95469</v>
      </c>
      <c r="L24" s="16"/>
      <c r="M24" s="16">
        <v>31501</v>
      </c>
      <c r="N24" s="18">
        <f>SUM(BUF:CPT!N24)</f>
        <v>126970</v>
      </c>
      <c r="O24" s="18">
        <v>38550</v>
      </c>
      <c r="P24" s="16">
        <v>33533</v>
      </c>
      <c r="Q24" s="16">
        <v>178038</v>
      </c>
      <c r="R24" s="18">
        <f>SUM(BUF:CPT!R24)</f>
        <v>250121</v>
      </c>
      <c r="S24" s="18">
        <v>12693651</v>
      </c>
      <c r="T24" s="16">
        <v>11198636</v>
      </c>
      <c r="U24" s="16">
        <v>-5690729</v>
      </c>
      <c r="V24" s="16">
        <f>SUM(BUF:CPT!V24)</f>
        <v>66134</v>
      </c>
      <c r="W24" s="18">
        <f>J24+N24+R24+V24</f>
        <v>781653</v>
      </c>
      <c r="X24" s="18">
        <v>1634041982</v>
      </c>
      <c r="Y24" s="16">
        <v>-1615124905</v>
      </c>
      <c r="Z24" s="3">
        <v>-98.8423</v>
      </c>
      <c r="AA24" s="24">
        <v>1634041981</v>
      </c>
    </row>
    <row r="25" spans="1:27" ht="12.75">
      <c r="A25" s="47" t="s">
        <v>92</v>
      </c>
      <c r="B25" s="38"/>
      <c r="C25" s="19">
        <f aca="true" t="shared" si="5" ref="C25:Y25">SUM(C23:C24)</f>
        <v>9140571528</v>
      </c>
      <c r="D25" s="20">
        <f t="shared" si="5"/>
        <v>0</v>
      </c>
      <c r="E25" s="19">
        <f t="shared" si="5"/>
        <v>1986431166</v>
      </c>
      <c r="F25" s="21">
        <f t="shared" si="5"/>
        <v>2016978473</v>
      </c>
      <c r="G25" s="21">
        <f t="shared" si="5"/>
        <v>10475925</v>
      </c>
      <c r="H25" s="19">
        <f t="shared" si="5"/>
        <v>-73850204</v>
      </c>
      <c r="I25" s="19">
        <f t="shared" si="5"/>
        <v>25484254</v>
      </c>
      <c r="J25" s="21">
        <f t="shared" si="5"/>
        <v>-37945578</v>
      </c>
      <c r="K25" s="21">
        <f t="shared" si="5"/>
        <v>13597089</v>
      </c>
      <c r="L25" s="19">
        <f t="shared" si="5"/>
        <v>8479316</v>
      </c>
      <c r="M25" s="19">
        <f t="shared" si="5"/>
        <v>7267015</v>
      </c>
      <c r="N25" s="21">
        <f>SUM(N23:N24)</f>
        <v>29343420</v>
      </c>
      <c r="O25" s="21">
        <f t="shared" si="5"/>
        <v>-60832988</v>
      </c>
      <c r="P25" s="19">
        <f t="shared" si="5"/>
        <v>21256571</v>
      </c>
      <c r="Q25" s="19">
        <f t="shared" si="5"/>
        <v>101059434</v>
      </c>
      <c r="R25" s="21">
        <f>SUM(R23:R24)</f>
        <v>61483017</v>
      </c>
      <c r="S25" s="21">
        <f t="shared" si="5"/>
        <v>42199402</v>
      </c>
      <c r="T25" s="19">
        <f t="shared" si="5"/>
        <v>-402076584</v>
      </c>
      <c r="U25" s="19">
        <f t="shared" si="5"/>
        <v>81943330</v>
      </c>
      <c r="V25" s="19">
        <f>SUM(V23:V24)</f>
        <v>109573144</v>
      </c>
      <c r="W25" s="21">
        <f t="shared" si="5"/>
        <v>162454003</v>
      </c>
      <c r="X25" s="21">
        <f t="shared" si="5"/>
        <v>1994939980</v>
      </c>
      <c r="Y25" s="19">
        <f t="shared" si="5"/>
        <v>-2219937420</v>
      </c>
      <c r="Z25" s="4">
        <f>+IF(X25&lt;&gt;0,+(Y25/X25)*100,0)</f>
        <v>-111.27840648118146</v>
      </c>
      <c r="AA25" s="25">
        <f>SUM(AA23:AA24)</f>
        <v>2016978473</v>
      </c>
    </row>
    <row r="26" spans="1:27" ht="12.75">
      <c r="A26" s="50" t="s">
        <v>51</v>
      </c>
      <c r="B26" s="38"/>
      <c r="C26" s="10">
        <v>-1063858942</v>
      </c>
      <c r="D26" s="11"/>
      <c r="E26" s="10"/>
      <c r="F26" s="12">
        <v>5704250</v>
      </c>
      <c r="G26" s="12"/>
      <c r="H26" s="10">
        <v>-14495</v>
      </c>
      <c r="I26" s="10">
        <v>14495</v>
      </c>
      <c r="J26" s="12">
        <f>SUM(BUF:CPT!J26)</f>
        <v>0</v>
      </c>
      <c r="K26" s="12"/>
      <c r="L26" s="10"/>
      <c r="M26" s="10"/>
      <c r="N26" s="12">
        <f>SUM(BUF:CPT!N26)</f>
        <v>0</v>
      </c>
      <c r="O26" s="12"/>
      <c r="P26" s="10"/>
      <c r="Q26" s="10"/>
      <c r="R26" s="12">
        <f>SUM(BUF:CPT!R26)</f>
        <v>0</v>
      </c>
      <c r="S26" s="12"/>
      <c r="T26" s="10"/>
      <c r="U26" s="10">
        <v>-34000</v>
      </c>
      <c r="V26" s="10">
        <f>SUM(BUF:CPT!V26)</f>
        <v>0</v>
      </c>
      <c r="W26" s="12">
        <f>J26+N26+R26+V26</f>
        <v>0</v>
      </c>
      <c r="X26" s="12">
        <v>5704250</v>
      </c>
      <c r="Y26" s="10">
        <v>-5738250</v>
      </c>
      <c r="Z26" s="1">
        <v>-100.596</v>
      </c>
      <c r="AA26" s="22">
        <v>5704250</v>
      </c>
    </row>
    <row r="27" spans="1:27" ht="12.75">
      <c r="A27" s="48" t="s">
        <v>52</v>
      </c>
      <c r="B27" s="38"/>
      <c r="C27" s="13"/>
      <c r="D27" s="14"/>
      <c r="E27" s="13"/>
      <c r="F27" s="15">
        <v>6000000</v>
      </c>
      <c r="G27" s="15"/>
      <c r="H27" s="13"/>
      <c r="I27" s="13"/>
      <c r="J27" s="15">
        <f>SUM(BUF:CPT!J27)</f>
        <v>0</v>
      </c>
      <c r="K27" s="15"/>
      <c r="L27" s="13"/>
      <c r="M27" s="13"/>
      <c r="N27" s="15">
        <f>SUM(BUF:CPT!N27)</f>
        <v>0</v>
      </c>
      <c r="O27" s="15"/>
      <c r="P27" s="13"/>
      <c r="Q27" s="13"/>
      <c r="R27" s="15">
        <f>SUM(BUF:CPT!R27)</f>
        <v>0</v>
      </c>
      <c r="S27" s="15"/>
      <c r="T27" s="13"/>
      <c r="U27" s="13">
        <v>1717079</v>
      </c>
      <c r="V27" s="13">
        <f>SUM(BUF:CPT!V27)</f>
        <v>1717079</v>
      </c>
      <c r="W27" s="15">
        <f>J27+N27+R27+V27</f>
        <v>1717079</v>
      </c>
      <c r="X27" s="15">
        <v>6000000</v>
      </c>
      <c r="Y27" s="13">
        <v>-4282921</v>
      </c>
      <c r="Z27" s="2">
        <v>-71.382</v>
      </c>
      <c r="AA27" s="23">
        <v>6000000</v>
      </c>
    </row>
    <row r="28" spans="1:27" ht="12.75">
      <c r="A28" s="48" t="s">
        <v>53</v>
      </c>
      <c r="B28" s="38"/>
      <c r="C28" s="16">
        <v>67616174</v>
      </c>
      <c r="D28" s="17"/>
      <c r="E28" s="16">
        <v>386552355</v>
      </c>
      <c r="F28" s="18">
        <v>332663602</v>
      </c>
      <c r="G28" s="18">
        <v>10365221</v>
      </c>
      <c r="H28" s="16">
        <v>14540837</v>
      </c>
      <c r="I28" s="16">
        <v>-17679818</v>
      </c>
      <c r="J28" s="18">
        <f>SUM(BUF:CPT!J28)</f>
        <v>-4066473</v>
      </c>
      <c r="K28" s="18">
        <v>43842273</v>
      </c>
      <c r="L28" s="16">
        <v>-63976805</v>
      </c>
      <c r="M28" s="16">
        <v>21235538</v>
      </c>
      <c r="N28" s="18">
        <f>SUM(BUF:CPT!N28)</f>
        <v>1101006</v>
      </c>
      <c r="O28" s="18">
        <v>2117671</v>
      </c>
      <c r="P28" s="16">
        <v>5150556</v>
      </c>
      <c r="Q28" s="16">
        <v>51213002</v>
      </c>
      <c r="R28" s="18">
        <f>SUM(BUF:CPT!R28)</f>
        <v>58481229</v>
      </c>
      <c r="S28" s="18">
        <v>20841247</v>
      </c>
      <c r="T28" s="16">
        <v>53243591</v>
      </c>
      <c r="U28" s="16">
        <v>44857303</v>
      </c>
      <c r="V28" s="16">
        <f>SUM(BUF:CPT!V28)</f>
        <v>81610700</v>
      </c>
      <c r="W28" s="18">
        <f>J28+N28+R28+V28</f>
        <v>137126462</v>
      </c>
      <c r="X28" s="18">
        <v>323049722</v>
      </c>
      <c r="Y28" s="16">
        <v>-137299106</v>
      </c>
      <c r="Z28" s="3">
        <v>-42.5009</v>
      </c>
      <c r="AA28" s="24">
        <v>332663602</v>
      </c>
    </row>
    <row r="29" spans="1:27" ht="12.75">
      <c r="A29" s="47" t="s">
        <v>54</v>
      </c>
      <c r="B29" s="38"/>
      <c r="C29" s="10">
        <f aca="true" t="shared" si="6" ref="C29:Y29">SUM(C27:C28)</f>
        <v>67616174</v>
      </c>
      <c r="D29" s="11">
        <f t="shared" si="6"/>
        <v>0</v>
      </c>
      <c r="E29" s="10">
        <f t="shared" si="6"/>
        <v>386552355</v>
      </c>
      <c r="F29" s="12">
        <f t="shared" si="6"/>
        <v>338663602</v>
      </c>
      <c r="G29" s="12">
        <f t="shared" si="6"/>
        <v>10365221</v>
      </c>
      <c r="H29" s="10">
        <f t="shared" si="6"/>
        <v>14540837</v>
      </c>
      <c r="I29" s="10">
        <f t="shared" si="6"/>
        <v>-17679818</v>
      </c>
      <c r="J29" s="12">
        <f t="shared" si="6"/>
        <v>-4066473</v>
      </c>
      <c r="K29" s="12">
        <f t="shared" si="6"/>
        <v>43842273</v>
      </c>
      <c r="L29" s="10">
        <f t="shared" si="6"/>
        <v>-63976805</v>
      </c>
      <c r="M29" s="10">
        <f t="shared" si="6"/>
        <v>21235538</v>
      </c>
      <c r="N29" s="12">
        <f>SUM(N27:N28)</f>
        <v>1101006</v>
      </c>
      <c r="O29" s="12">
        <f t="shared" si="6"/>
        <v>2117671</v>
      </c>
      <c r="P29" s="10">
        <f t="shared" si="6"/>
        <v>5150556</v>
      </c>
      <c r="Q29" s="10">
        <f t="shared" si="6"/>
        <v>51213002</v>
      </c>
      <c r="R29" s="12">
        <f>SUM(R27:R28)</f>
        <v>58481229</v>
      </c>
      <c r="S29" s="12">
        <f t="shared" si="6"/>
        <v>20841247</v>
      </c>
      <c r="T29" s="10">
        <f t="shared" si="6"/>
        <v>53243591</v>
      </c>
      <c r="U29" s="10">
        <f t="shared" si="6"/>
        <v>46574382</v>
      </c>
      <c r="V29" s="10">
        <f>SUM(V27:V28)</f>
        <v>83327779</v>
      </c>
      <c r="W29" s="12">
        <f t="shared" si="6"/>
        <v>138843541</v>
      </c>
      <c r="X29" s="12">
        <f t="shared" si="6"/>
        <v>329049722</v>
      </c>
      <c r="Y29" s="10">
        <f t="shared" si="6"/>
        <v>-141582027</v>
      </c>
      <c r="Z29" s="1">
        <f>+IF(X29&lt;&gt;0,+(Y29/X29)*100,0)</f>
        <v>-43.02754797647268</v>
      </c>
      <c r="AA29" s="22">
        <f>SUM(AA27:AA28)</f>
        <v>338663602</v>
      </c>
    </row>
    <row r="30" spans="1:27" ht="12.75">
      <c r="A30" s="51" t="s">
        <v>55</v>
      </c>
      <c r="B30" s="38"/>
      <c r="C30" s="13">
        <v>269858050</v>
      </c>
      <c r="D30" s="14"/>
      <c r="E30" s="13">
        <v>533233505</v>
      </c>
      <c r="F30" s="15">
        <v>634164670</v>
      </c>
      <c r="G30" s="15">
        <v>14719817</v>
      </c>
      <c r="H30" s="13">
        <v>-3050886</v>
      </c>
      <c r="I30" s="13">
        <v>3140326</v>
      </c>
      <c r="J30" s="15">
        <f>SUM(BUF:CPT!J30)</f>
        <v>6127617</v>
      </c>
      <c r="K30" s="15">
        <v>60937748</v>
      </c>
      <c r="L30" s="13">
        <v>-29915352</v>
      </c>
      <c r="M30" s="13">
        <v>12106343</v>
      </c>
      <c r="N30" s="15">
        <f>SUM(BUF:CPT!N30)</f>
        <v>43128739</v>
      </c>
      <c r="O30" s="15">
        <v>25458214</v>
      </c>
      <c r="P30" s="13">
        <v>43849766</v>
      </c>
      <c r="Q30" s="13">
        <v>24882684</v>
      </c>
      <c r="R30" s="15">
        <f>SUM(BUF:CPT!R30)</f>
        <v>94190664</v>
      </c>
      <c r="S30" s="15">
        <v>14245781</v>
      </c>
      <c r="T30" s="13">
        <v>28271557</v>
      </c>
      <c r="U30" s="13">
        <v>118003785</v>
      </c>
      <c r="V30" s="13">
        <f>SUM(BUF:CPT!V30)</f>
        <v>101572392</v>
      </c>
      <c r="W30" s="15">
        <f aca="true" t="shared" si="7" ref="W30:W35">J30+N30+R30+V30</f>
        <v>245019412</v>
      </c>
      <c r="X30" s="15">
        <v>633920875</v>
      </c>
      <c r="Y30" s="13">
        <v>-321271092</v>
      </c>
      <c r="Z30" s="2">
        <v>-50.68</v>
      </c>
      <c r="AA30" s="23">
        <v>634164670</v>
      </c>
    </row>
    <row r="31" spans="1:27" ht="12.75">
      <c r="A31" s="50" t="s">
        <v>56</v>
      </c>
      <c r="B31" s="38"/>
      <c r="C31" s="10">
        <v>6993055875</v>
      </c>
      <c r="D31" s="11"/>
      <c r="E31" s="10">
        <v>239805147</v>
      </c>
      <c r="F31" s="12">
        <v>255984926</v>
      </c>
      <c r="G31" s="12">
        <v>12546011</v>
      </c>
      <c r="H31" s="10">
        <v>-279674</v>
      </c>
      <c r="I31" s="10">
        <v>-3087373</v>
      </c>
      <c r="J31" s="12">
        <f>SUM(BUF:CPT!J31)</f>
        <v>7213819</v>
      </c>
      <c r="K31" s="12">
        <v>186500505</v>
      </c>
      <c r="L31" s="10">
        <v>-612552775</v>
      </c>
      <c r="M31" s="10">
        <v>-389760157</v>
      </c>
      <c r="N31" s="12">
        <f>SUM(BUF:CPT!N31)</f>
        <v>-815812427</v>
      </c>
      <c r="O31" s="12">
        <v>-45472713</v>
      </c>
      <c r="P31" s="10">
        <v>-72690252</v>
      </c>
      <c r="Q31" s="10">
        <v>-323213510</v>
      </c>
      <c r="R31" s="12">
        <f>SUM(BUF:CPT!R31)</f>
        <v>-441376475</v>
      </c>
      <c r="S31" s="12">
        <v>-66033035</v>
      </c>
      <c r="T31" s="10">
        <v>3781917927</v>
      </c>
      <c r="U31" s="10">
        <v>-1674946073</v>
      </c>
      <c r="V31" s="10">
        <f>SUM(BUF:CPT!V31)</f>
        <v>41806041</v>
      </c>
      <c r="W31" s="12">
        <f t="shared" si="7"/>
        <v>-1208169042</v>
      </c>
      <c r="X31" s="12">
        <v>255984928</v>
      </c>
      <c r="Y31" s="10">
        <v>536943953</v>
      </c>
      <c r="Z31" s="1">
        <v>209.7561</v>
      </c>
      <c r="AA31" s="22">
        <v>255984926</v>
      </c>
    </row>
    <row r="32" spans="1:27" ht="12.75">
      <c r="A32" s="50" t="s">
        <v>57</v>
      </c>
      <c r="B32" s="38"/>
      <c r="C32" s="10">
        <v>91964811</v>
      </c>
      <c r="D32" s="11"/>
      <c r="E32" s="10">
        <v>785627026</v>
      </c>
      <c r="F32" s="12">
        <v>879624341</v>
      </c>
      <c r="G32" s="12">
        <v>47810670</v>
      </c>
      <c r="H32" s="10">
        <v>5043020</v>
      </c>
      <c r="I32" s="10">
        <v>6506868</v>
      </c>
      <c r="J32" s="12">
        <f>SUM(BUF:CPT!J32)</f>
        <v>15235067</v>
      </c>
      <c r="K32" s="12">
        <v>14020730</v>
      </c>
      <c r="L32" s="10">
        <v>48052556</v>
      </c>
      <c r="M32" s="10">
        <v>12003780</v>
      </c>
      <c r="N32" s="12">
        <f>SUM(BUF:CPT!N32)</f>
        <v>74077066</v>
      </c>
      <c r="O32" s="12">
        <v>153129</v>
      </c>
      <c r="P32" s="10">
        <v>18378707</v>
      </c>
      <c r="Q32" s="10">
        <v>32431238</v>
      </c>
      <c r="R32" s="12">
        <f>SUM(BUF:CPT!R32)</f>
        <v>50963074</v>
      </c>
      <c r="S32" s="12">
        <v>28968518</v>
      </c>
      <c r="T32" s="10">
        <v>28940779</v>
      </c>
      <c r="U32" s="10">
        <v>72146698</v>
      </c>
      <c r="V32" s="10">
        <f>SUM(BUF:CPT!V32)</f>
        <v>87659953</v>
      </c>
      <c r="W32" s="12">
        <f t="shared" si="7"/>
        <v>227935160</v>
      </c>
      <c r="X32" s="12">
        <v>909428829</v>
      </c>
      <c r="Y32" s="10">
        <v>-594972136</v>
      </c>
      <c r="Z32" s="1">
        <v>-65.4226</v>
      </c>
      <c r="AA32" s="22">
        <v>879624341</v>
      </c>
    </row>
    <row r="33" spans="1:27" ht="12.75">
      <c r="A33" s="51" t="s">
        <v>58</v>
      </c>
      <c r="B33" s="49"/>
      <c r="C33" s="10">
        <v>1115801543</v>
      </c>
      <c r="D33" s="11"/>
      <c r="E33" s="10">
        <v>2379301457</v>
      </c>
      <c r="F33" s="12">
        <v>1967572227</v>
      </c>
      <c r="G33" s="12">
        <v>-5968287</v>
      </c>
      <c r="H33" s="10">
        <v>30206556</v>
      </c>
      <c r="I33" s="10">
        <v>53192984</v>
      </c>
      <c r="J33" s="12">
        <f>SUM(BUF:CPT!J33)</f>
        <v>76997634</v>
      </c>
      <c r="K33" s="12">
        <v>-18484815</v>
      </c>
      <c r="L33" s="10">
        <v>67301403</v>
      </c>
      <c r="M33" s="10">
        <v>69252910</v>
      </c>
      <c r="N33" s="12">
        <f>SUM(BUF:CPT!N33)</f>
        <v>118069498</v>
      </c>
      <c r="O33" s="12">
        <v>138442230</v>
      </c>
      <c r="P33" s="10">
        <v>176082129</v>
      </c>
      <c r="Q33" s="10">
        <v>-18322468</v>
      </c>
      <c r="R33" s="12">
        <f>SUM(BUF:CPT!R33)</f>
        <v>296201891</v>
      </c>
      <c r="S33" s="12">
        <v>222975620</v>
      </c>
      <c r="T33" s="10">
        <v>132159385</v>
      </c>
      <c r="U33" s="10">
        <v>502858298</v>
      </c>
      <c r="V33" s="10">
        <f>SUM(BUF:CPT!V33)</f>
        <v>753845447</v>
      </c>
      <c r="W33" s="12">
        <f t="shared" si="7"/>
        <v>1245114470</v>
      </c>
      <c r="X33" s="12">
        <v>1963840427</v>
      </c>
      <c r="Y33" s="10">
        <v>-614144482</v>
      </c>
      <c r="Z33" s="1">
        <v>-31.2726</v>
      </c>
      <c r="AA33" s="22">
        <v>1967572227</v>
      </c>
    </row>
    <row r="34" spans="1:27" ht="12.75">
      <c r="A34" s="50" t="s">
        <v>59</v>
      </c>
      <c r="B34" s="38"/>
      <c r="C34" s="10">
        <v>1486</v>
      </c>
      <c r="D34" s="11"/>
      <c r="E34" s="10">
        <v>6685000</v>
      </c>
      <c r="F34" s="12">
        <v>4560600</v>
      </c>
      <c r="G34" s="12">
        <v>3112000</v>
      </c>
      <c r="H34" s="10">
        <v>439388</v>
      </c>
      <c r="I34" s="10">
        <v>-3036265</v>
      </c>
      <c r="J34" s="12">
        <f>SUM(BUF:CPT!J34)</f>
        <v>515123</v>
      </c>
      <c r="K34" s="12">
        <v>2600</v>
      </c>
      <c r="L34" s="10"/>
      <c r="M34" s="10"/>
      <c r="N34" s="12">
        <f>SUM(BUF:CPT!N34)</f>
        <v>2600</v>
      </c>
      <c r="O34" s="12">
        <v>68443</v>
      </c>
      <c r="P34" s="10">
        <v>153027</v>
      </c>
      <c r="Q34" s="10">
        <v>956850</v>
      </c>
      <c r="R34" s="12">
        <f>SUM(BUF:CPT!R34)</f>
        <v>1178320</v>
      </c>
      <c r="S34" s="12"/>
      <c r="T34" s="10">
        <v>-879105</v>
      </c>
      <c r="U34" s="10">
        <v>186161</v>
      </c>
      <c r="V34" s="10">
        <f>SUM(BUF:CPT!V34)</f>
        <v>-692944</v>
      </c>
      <c r="W34" s="12">
        <f t="shared" si="7"/>
        <v>1003099</v>
      </c>
      <c r="X34" s="12">
        <v>4460600</v>
      </c>
      <c r="Y34" s="10">
        <v>-3457501</v>
      </c>
      <c r="Z34" s="1">
        <v>-77.512</v>
      </c>
      <c r="AA34" s="22">
        <v>4560600</v>
      </c>
    </row>
    <row r="35" spans="1:27" ht="12.75">
      <c r="A35" s="50" t="s">
        <v>60</v>
      </c>
      <c r="B35" s="38"/>
      <c r="C35" s="16"/>
      <c r="D35" s="17"/>
      <c r="E35" s="16">
        <v>3500000</v>
      </c>
      <c r="F35" s="18"/>
      <c r="G35" s="18"/>
      <c r="H35" s="16">
        <v>72000</v>
      </c>
      <c r="I35" s="16"/>
      <c r="J35" s="18">
        <f>SUM(BUF:CPT!J35)</f>
        <v>72000</v>
      </c>
      <c r="K35" s="18"/>
      <c r="L35" s="16">
        <v>10000</v>
      </c>
      <c r="M35" s="16">
        <v>174300</v>
      </c>
      <c r="N35" s="18">
        <f>SUM(BUF:CPT!N35)</f>
        <v>184300</v>
      </c>
      <c r="O35" s="18">
        <v>269100</v>
      </c>
      <c r="P35" s="16"/>
      <c r="Q35" s="16">
        <v>103000</v>
      </c>
      <c r="R35" s="18">
        <f>SUM(BUF:CPT!R35)</f>
        <v>372100</v>
      </c>
      <c r="S35" s="18">
        <v>271000</v>
      </c>
      <c r="T35" s="16"/>
      <c r="U35" s="16"/>
      <c r="V35" s="16">
        <f>SUM(BUF:CPT!V35)</f>
        <v>271000</v>
      </c>
      <c r="W35" s="18">
        <f t="shared" si="7"/>
        <v>899400</v>
      </c>
      <c r="X35" s="18"/>
      <c r="Y35" s="16">
        <v>899400</v>
      </c>
      <c r="Z35" s="3"/>
      <c r="AA35" s="24"/>
    </row>
    <row r="36" spans="1:27" ht="4.5" customHeight="1">
      <c r="A36" s="52"/>
      <c r="B36" s="38"/>
      <c r="C36" s="10"/>
      <c r="D36" s="11"/>
      <c r="E36" s="10"/>
      <c r="F36" s="12"/>
      <c r="G36" s="12"/>
      <c r="H36" s="10"/>
      <c r="I36" s="10"/>
      <c r="J36" s="12"/>
      <c r="K36" s="12"/>
      <c r="L36" s="10"/>
      <c r="M36" s="10"/>
      <c r="N36" s="12"/>
      <c r="O36" s="12"/>
      <c r="P36" s="10"/>
      <c r="Q36" s="10"/>
      <c r="R36" s="12"/>
      <c r="S36" s="12"/>
      <c r="T36" s="10"/>
      <c r="U36" s="10"/>
      <c r="V36" s="10"/>
      <c r="W36" s="12"/>
      <c r="X36" s="12"/>
      <c r="Y36" s="10"/>
      <c r="Z36" s="1"/>
      <c r="AA36" s="22"/>
    </row>
    <row r="37" spans="1:27" ht="12.75">
      <c r="A37" s="44" t="s">
        <v>61</v>
      </c>
      <c r="B37" s="38" t="s">
        <v>62</v>
      </c>
      <c r="C37" s="39">
        <f aca="true" t="shared" si="8" ref="C37:Y37">C47+C50+C51+C54+C57+C58+SUM(C61:C67)</f>
        <v>-12020821129</v>
      </c>
      <c r="D37" s="40">
        <f t="shared" si="8"/>
        <v>0</v>
      </c>
      <c r="E37" s="39">
        <f t="shared" si="8"/>
        <v>11971920857</v>
      </c>
      <c r="F37" s="41">
        <f t="shared" si="8"/>
        <v>7217291284</v>
      </c>
      <c r="G37" s="41">
        <f t="shared" si="8"/>
        <v>78682812</v>
      </c>
      <c r="H37" s="39">
        <f t="shared" si="8"/>
        <v>392567346</v>
      </c>
      <c r="I37" s="39">
        <f t="shared" si="8"/>
        <v>522704859</v>
      </c>
      <c r="J37" s="41">
        <f t="shared" si="8"/>
        <v>1111311497</v>
      </c>
      <c r="K37" s="41">
        <f t="shared" si="8"/>
        <v>754865341</v>
      </c>
      <c r="L37" s="39">
        <f t="shared" si="8"/>
        <v>580323067</v>
      </c>
      <c r="M37" s="39">
        <f t="shared" si="8"/>
        <v>733887415</v>
      </c>
      <c r="N37" s="41">
        <f>N47+N50+N51+N54+N57+N58+SUM(N61:N67)</f>
        <v>2069075823</v>
      </c>
      <c r="O37" s="41">
        <f t="shared" si="8"/>
        <v>288600959</v>
      </c>
      <c r="P37" s="39">
        <f t="shared" si="8"/>
        <v>612208937</v>
      </c>
      <c r="Q37" s="39">
        <f t="shared" si="8"/>
        <v>835853547</v>
      </c>
      <c r="R37" s="41">
        <f>R47+R50+R51+R54+R57+R58+SUM(R61:R67)</f>
        <v>1736663443</v>
      </c>
      <c r="S37" s="41">
        <f t="shared" si="8"/>
        <v>175333013</v>
      </c>
      <c r="T37" s="39">
        <f t="shared" si="8"/>
        <v>9376987054</v>
      </c>
      <c r="U37" s="39">
        <f t="shared" si="8"/>
        <v>926522372</v>
      </c>
      <c r="V37" s="39">
        <f>V47+V50+V51+V54+V57+V58+SUM(V61:V67)</f>
        <v>1622297434</v>
      </c>
      <c r="W37" s="41">
        <f>W47+W50+W51+W54+W57+W58+SUM(W61:W67)</f>
        <v>6539348197</v>
      </c>
      <c r="X37" s="41">
        <f t="shared" si="8"/>
        <v>7216791291</v>
      </c>
      <c r="Y37" s="39">
        <f t="shared" si="8"/>
        <v>8061745431</v>
      </c>
      <c r="Z37" s="42">
        <f>+IF(X37&lt;&gt;0,+(Y37/X37)*100,0)</f>
        <v>111.70816926704997</v>
      </c>
      <c r="AA37" s="43">
        <f>AA47+AA50+AA51+AA54+AA57+AA58+SUM(AA61:AA67)</f>
        <v>7217291284</v>
      </c>
    </row>
    <row r="38" spans="1:27" ht="12.75">
      <c r="A38" s="45" t="s">
        <v>33</v>
      </c>
      <c r="B38" s="46"/>
      <c r="C38" s="10">
        <v>905619313</v>
      </c>
      <c r="D38" s="11"/>
      <c r="E38" s="10">
        <v>2615591680</v>
      </c>
      <c r="F38" s="12">
        <v>1737155291</v>
      </c>
      <c r="G38" s="12">
        <v>824864739</v>
      </c>
      <c r="H38" s="10">
        <v>87146866</v>
      </c>
      <c r="I38" s="10">
        <v>141655967</v>
      </c>
      <c r="J38" s="12">
        <f>SUM(BUF:CPT!J38)</f>
        <v>277520913</v>
      </c>
      <c r="K38" s="12">
        <v>256305735</v>
      </c>
      <c r="L38" s="10">
        <v>189038881</v>
      </c>
      <c r="M38" s="10">
        <v>249814116</v>
      </c>
      <c r="N38" s="12">
        <f>SUM(BUF:CPT!N38)</f>
        <v>695158732</v>
      </c>
      <c r="O38" s="12">
        <v>92181057</v>
      </c>
      <c r="P38" s="10">
        <v>207524973</v>
      </c>
      <c r="Q38" s="10">
        <v>169943997</v>
      </c>
      <c r="R38" s="12">
        <f>SUM(BUF:CPT!R38)</f>
        <v>469650027</v>
      </c>
      <c r="S38" s="12">
        <v>98956795</v>
      </c>
      <c r="T38" s="10">
        <v>106964053</v>
      </c>
      <c r="U38" s="10">
        <v>144917965</v>
      </c>
      <c r="V38" s="10">
        <f>SUM(BUF:CPT!V38)</f>
        <v>318030993</v>
      </c>
      <c r="W38" s="12">
        <f>J38+N38+R38+V38</f>
        <v>1760360665</v>
      </c>
      <c r="X38" s="12">
        <v>1732655291</v>
      </c>
      <c r="Y38" s="10">
        <v>836659853</v>
      </c>
      <c r="Z38" s="1">
        <v>48.2877</v>
      </c>
      <c r="AA38" s="22">
        <v>1737155291</v>
      </c>
    </row>
    <row r="39" spans="1:27" ht="12.75">
      <c r="A39" s="45" t="s">
        <v>34</v>
      </c>
      <c r="B39" s="46"/>
      <c r="C39" s="10">
        <v>32729009</v>
      </c>
      <c r="D39" s="11"/>
      <c r="E39" s="10">
        <v>144049996</v>
      </c>
      <c r="F39" s="12">
        <v>61277896</v>
      </c>
      <c r="G39" s="12"/>
      <c r="H39" s="10">
        <v>8045000</v>
      </c>
      <c r="I39" s="10">
        <v>23170580</v>
      </c>
      <c r="J39" s="12">
        <f>SUM(BUF:CPT!J39)</f>
        <v>31215580</v>
      </c>
      <c r="K39" s="12">
        <v>13454304</v>
      </c>
      <c r="L39" s="10">
        <v>6588533</v>
      </c>
      <c r="M39" s="10">
        <v>15444060</v>
      </c>
      <c r="N39" s="12">
        <f>SUM(BUF:CPT!N39)</f>
        <v>35486897</v>
      </c>
      <c r="O39" s="12">
        <v>1743951</v>
      </c>
      <c r="P39" s="10">
        <v>1277910</v>
      </c>
      <c r="Q39" s="10">
        <v>-908688</v>
      </c>
      <c r="R39" s="12">
        <f>SUM(BUF:CPT!R39)</f>
        <v>2113173</v>
      </c>
      <c r="S39" s="12">
        <v>5095706</v>
      </c>
      <c r="T39" s="10">
        <v>361496</v>
      </c>
      <c r="U39" s="10">
        <v>11150377</v>
      </c>
      <c r="V39" s="10">
        <f>SUM(BUF:CPT!V39)</f>
        <v>16607579</v>
      </c>
      <c r="W39" s="12">
        <f aca="true" t="shared" si="9" ref="W39:W46">J39+N39+R39+V39</f>
        <v>85423229</v>
      </c>
      <c r="X39" s="12">
        <v>62277896</v>
      </c>
      <c r="Y39" s="10">
        <v>23145333</v>
      </c>
      <c r="Z39" s="1">
        <v>37.1646</v>
      </c>
      <c r="AA39" s="22">
        <v>61277896</v>
      </c>
    </row>
    <row r="40" spans="1:27" ht="12.75">
      <c r="A40" s="45" t="s">
        <v>35</v>
      </c>
      <c r="B40" s="46"/>
      <c r="C40" s="10">
        <v>-16867566655</v>
      </c>
      <c r="D40" s="11"/>
      <c r="E40" s="10">
        <v>1604432955</v>
      </c>
      <c r="F40" s="12">
        <v>755092073</v>
      </c>
      <c r="G40" s="12">
        <v>195735697</v>
      </c>
      <c r="H40" s="10">
        <v>53012044</v>
      </c>
      <c r="I40" s="10">
        <v>110655805</v>
      </c>
      <c r="J40" s="12">
        <f>SUM(BUF:CPT!J40)</f>
        <v>167729661</v>
      </c>
      <c r="K40" s="12">
        <v>64257022</v>
      </c>
      <c r="L40" s="10">
        <v>105441940</v>
      </c>
      <c r="M40" s="10">
        <v>66047793</v>
      </c>
      <c r="N40" s="12">
        <f>SUM(BUF:CPT!N40)</f>
        <v>235746755</v>
      </c>
      <c r="O40" s="12">
        <v>17954465</v>
      </c>
      <c r="P40" s="10">
        <v>40408772</v>
      </c>
      <c r="Q40" s="10">
        <v>121113664</v>
      </c>
      <c r="R40" s="12">
        <f>SUM(BUF:CPT!R40)</f>
        <v>179476901</v>
      </c>
      <c r="S40" s="12">
        <v>-173011593</v>
      </c>
      <c r="T40" s="10">
        <v>9107467030</v>
      </c>
      <c r="U40" s="10">
        <v>162613950</v>
      </c>
      <c r="V40" s="10">
        <f>SUM(BUF:CPT!V40)</f>
        <v>314007472</v>
      </c>
      <c r="W40" s="12">
        <f t="shared" si="9"/>
        <v>896960789</v>
      </c>
      <c r="X40" s="12">
        <v>755092073</v>
      </c>
      <c r="Y40" s="10">
        <v>9116604516</v>
      </c>
      <c r="Z40" s="1">
        <v>1207.35</v>
      </c>
      <c r="AA40" s="22">
        <v>755092073</v>
      </c>
    </row>
    <row r="41" spans="1:27" ht="12.75">
      <c r="A41" s="45" t="s">
        <v>36</v>
      </c>
      <c r="B41" s="46"/>
      <c r="C41" s="10">
        <v>641981277</v>
      </c>
      <c r="D41" s="11"/>
      <c r="E41" s="10">
        <v>1474800012</v>
      </c>
      <c r="F41" s="12">
        <v>1007394883</v>
      </c>
      <c r="G41" s="12">
        <v>57950383</v>
      </c>
      <c r="H41" s="10">
        <v>54491177</v>
      </c>
      <c r="I41" s="10">
        <v>102144188</v>
      </c>
      <c r="J41" s="12">
        <f>SUM(BUF:CPT!J41)</f>
        <v>200518178</v>
      </c>
      <c r="K41" s="12">
        <v>68186365</v>
      </c>
      <c r="L41" s="10">
        <v>113865817</v>
      </c>
      <c r="M41" s="10">
        <v>103221098</v>
      </c>
      <c r="N41" s="12">
        <f>SUM(BUF:CPT!N41)</f>
        <v>285273280</v>
      </c>
      <c r="O41" s="12">
        <v>54423671</v>
      </c>
      <c r="P41" s="10">
        <v>93573145</v>
      </c>
      <c r="Q41" s="10">
        <v>123385157</v>
      </c>
      <c r="R41" s="12">
        <f>SUM(BUF:CPT!R41)</f>
        <v>271381973</v>
      </c>
      <c r="S41" s="12">
        <v>81657338</v>
      </c>
      <c r="T41" s="10">
        <v>46636877</v>
      </c>
      <c r="U41" s="10">
        <v>111290406</v>
      </c>
      <c r="V41" s="10">
        <f>SUM(BUF:CPT!V41)</f>
        <v>222808289</v>
      </c>
      <c r="W41" s="12">
        <f t="shared" si="9"/>
        <v>979981720</v>
      </c>
      <c r="X41" s="12">
        <v>1007394885</v>
      </c>
      <c r="Y41" s="10">
        <v>3430737</v>
      </c>
      <c r="Z41" s="1">
        <v>0.3406</v>
      </c>
      <c r="AA41" s="22">
        <v>1007394883</v>
      </c>
    </row>
    <row r="42" spans="1:27" ht="12.75">
      <c r="A42" s="45" t="s">
        <v>37</v>
      </c>
      <c r="B42" s="46"/>
      <c r="C42" s="10">
        <v>332072132</v>
      </c>
      <c r="D42" s="11"/>
      <c r="E42" s="10">
        <v>812389581</v>
      </c>
      <c r="F42" s="12">
        <v>810024729</v>
      </c>
      <c r="G42" s="12">
        <v>79675834</v>
      </c>
      <c r="H42" s="10">
        <v>48365038</v>
      </c>
      <c r="I42" s="10">
        <v>74513828</v>
      </c>
      <c r="J42" s="12">
        <f>SUM(BUF:CPT!J42)</f>
        <v>202462544</v>
      </c>
      <c r="K42" s="12">
        <v>58607556</v>
      </c>
      <c r="L42" s="10">
        <v>40405956</v>
      </c>
      <c r="M42" s="10">
        <v>24977357</v>
      </c>
      <c r="N42" s="12">
        <f>SUM(BUF:CPT!N42)</f>
        <v>123990869</v>
      </c>
      <c r="O42" s="12">
        <v>6234302</v>
      </c>
      <c r="P42" s="10">
        <v>15544385</v>
      </c>
      <c r="Q42" s="10">
        <v>33460881</v>
      </c>
      <c r="R42" s="12">
        <f>SUM(BUF:CPT!R42)</f>
        <v>55239568</v>
      </c>
      <c r="S42" s="12">
        <v>11448539</v>
      </c>
      <c r="T42" s="10">
        <v>5975549</v>
      </c>
      <c r="U42" s="10">
        <v>18906450</v>
      </c>
      <c r="V42" s="10">
        <f>SUM(BUF:CPT!V42)</f>
        <v>34325839</v>
      </c>
      <c r="W42" s="12">
        <f t="shared" si="9"/>
        <v>416018820</v>
      </c>
      <c r="X42" s="12">
        <v>812524729</v>
      </c>
      <c r="Y42" s="10">
        <v>-394409054</v>
      </c>
      <c r="Z42" s="1">
        <v>-48.5412</v>
      </c>
      <c r="AA42" s="22">
        <v>810024729</v>
      </c>
    </row>
    <row r="43" spans="1:27" ht="12.75">
      <c r="A43" s="45" t="s">
        <v>38</v>
      </c>
      <c r="B43" s="46"/>
      <c r="C43" s="10">
        <v>213998549</v>
      </c>
      <c r="D43" s="11"/>
      <c r="E43" s="10">
        <v>170224998</v>
      </c>
      <c r="F43" s="12">
        <v>95916405</v>
      </c>
      <c r="G43" s="12">
        <v>6007219</v>
      </c>
      <c r="H43" s="10">
        <v>1903000</v>
      </c>
      <c r="I43" s="10">
        <v>9311948</v>
      </c>
      <c r="J43" s="12">
        <f>SUM(BUF:CPT!J43)</f>
        <v>17222167</v>
      </c>
      <c r="K43" s="12">
        <v>12896824</v>
      </c>
      <c r="L43" s="10">
        <v>14746209</v>
      </c>
      <c r="M43" s="10">
        <v>5935257</v>
      </c>
      <c r="N43" s="12">
        <f>SUM(BUF:CPT!N43)</f>
        <v>33578290</v>
      </c>
      <c r="O43" s="12">
        <v>6490564</v>
      </c>
      <c r="P43" s="10">
        <v>2471367</v>
      </c>
      <c r="Q43" s="10">
        <v>27336512</v>
      </c>
      <c r="R43" s="12">
        <f>SUM(BUF:CPT!R43)</f>
        <v>36298443</v>
      </c>
      <c r="S43" s="12">
        <v>5550008</v>
      </c>
      <c r="T43" s="10">
        <v>670497</v>
      </c>
      <c r="U43" s="10">
        <v>11729105</v>
      </c>
      <c r="V43" s="10">
        <f>SUM(BUF:CPT!V43)</f>
        <v>17949610</v>
      </c>
      <c r="W43" s="12">
        <f t="shared" si="9"/>
        <v>105048510</v>
      </c>
      <c r="X43" s="12">
        <v>95916405</v>
      </c>
      <c r="Y43" s="10">
        <v>9132105</v>
      </c>
      <c r="Z43" s="1">
        <v>9.5209</v>
      </c>
      <c r="AA43" s="22">
        <v>95916405</v>
      </c>
    </row>
    <row r="44" spans="1:27" ht="12.75">
      <c r="A44" s="45" t="s">
        <v>39</v>
      </c>
      <c r="B44" s="38"/>
      <c r="C44" s="10"/>
      <c r="D44" s="11"/>
      <c r="E44" s="10"/>
      <c r="F44" s="12"/>
      <c r="G44" s="12"/>
      <c r="H44" s="10"/>
      <c r="I44" s="10"/>
      <c r="J44" s="12">
        <f>SUM(BUF:CPT!J44)</f>
        <v>0</v>
      </c>
      <c r="K44" s="12"/>
      <c r="L44" s="10"/>
      <c r="M44" s="10"/>
      <c r="N44" s="12">
        <f>SUM(BUF:CPT!N44)</f>
        <v>0</v>
      </c>
      <c r="O44" s="12"/>
      <c r="P44" s="10"/>
      <c r="Q44" s="10"/>
      <c r="R44" s="12">
        <f>SUM(BUF:CPT!R44)</f>
        <v>0</v>
      </c>
      <c r="S44" s="12"/>
      <c r="T44" s="10"/>
      <c r="U44" s="10"/>
      <c r="V44" s="10">
        <f>SUM(BUF:CPT!V44)</f>
        <v>0</v>
      </c>
      <c r="W44" s="12">
        <f t="shared" si="9"/>
        <v>0</v>
      </c>
      <c r="X44" s="12"/>
      <c r="Y44" s="10"/>
      <c r="Z44" s="1"/>
      <c r="AA44" s="22"/>
    </row>
    <row r="45" spans="1:27" ht="12.75">
      <c r="A45" s="45" t="s">
        <v>40</v>
      </c>
      <c r="B45" s="38"/>
      <c r="C45" s="13">
        <v>5265517</v>
      </c>
      <c r="D45" s="14"/>
      <c r="E45" s="13">
        <v>5000000</v>
      </c>
      <c r="F45" s="15">
        <v>900000</v>
      </c>
      <c r="G45" s="15"/>
      <c r="H45" s="13"/>
      <c r="I45" s="13"/>
      <c r="J45" s="15">
        <f>SUM(BUF:CPT!J45)</f>
        <v>0</v>
      </c>
      <c r="K45" s="15">
        <v>11311</v>
      </c>
      <c r="L45" s="13"/>
      <c r="M45" s="13"/>
      <c r="N45" s="15">
        <f>SUM(BUF:CPT!N45)</f>
        <v>11311</v>
      </c>
      <c r="O45" s="15"/>
      <c r="P45" s="13"/>
      <c r="Q45" s="13"/>
      <c r="R45" s="15">
        <f>SUM(BUF:CPT!R45)</f>
        <v>0</v>
      </c>
      <c r="S45" s="15"/>
      <c r="T45" s="13">
        <v>316877</v>
      </c>
      <c r="U45" s="13">
        <v>142156</v>
      </c>
      <c r="V45" s="13">
        <f>SUM(BUF:CPT!V45)</f>
        <v>459033</v>
      </c>
      <c r="W45" s="15">
        <f t="shared" si="9"/>
        <v>470344</v>
      </c>
      <c r="X45" s="15">
        <v>900000</v>
      </c>
      <c r="Y45" s="13">
        <v>-429656</v>
      </c>
      <c r="Z45" s="2">
        <v>-47.7396</v>
      </c>
      <c r="AA45" s="23">
        <v>900000</v>
      </c>
    </row>
    <row r="46" spans="1:27" ht="12.75">
      <c r="A46" s="45" t="s">
        <v>41</v>
      </c>
      <c r="B46" s="38"/>
      <c r="C46" s="16">
        <v>384933675</v>
      </c>
      <c r="D46" s="17"/>
      <c r="E46" s="16">
        <v>676844770</v>
      </c>
      <c r="F46" s="18">
        <v>607339547</v>
      </c>
      <c r="G46" s="18"/>
      <c r="H46" s="16">
        <v>53003</v>
      </c>
      <c r="I46" s="16">
        <v>8310544</v>
      </c>
      <c r="J46" s="18">
        <f>SUM(BUF:CPT!J46)</f>
        <v>8363547</v>
      </c>
      <c r="K46" s="18">
        <v>61122280</v>
      </c>
      <c r="L46" s="16">
        <v>30472388</v>
      </c>
      <c r="M46" s="16">
        <v>31693773</v>
      </c>
      <c r="N46" s="18">
        <f>SUM(BUF:CPT!N46)</f>
        <v>123288441</v>
      </c>
      <c r="O46" s="18">
        <v>4485423</v>
      </c>
      <c r="P46" s="16">
        <v>37340905</v>
      </c>
      <c r="Q46" s="16">
        <v>144049939</v>
      </c>
      <c r="R46" s="18">
        <f>SUM(BUF:CPT!R46)</f>
        <v>185876267</v>
      </c>
      <c r="S46" s="18">
        <v>27719232</v>
      </c>
      <c r="T46" s="16">
        <v>35921831</v>
      </c>
      <c r="U46" s="16">
        <v>158446377</v>
      </c>
      <c r="V46" s="16">
        <f>SUM(BUF:CPT!V46)</f>
        <v>222087440</v>
      </c>
      <c r="W46" s="18">
        <f t="shared" si="9"/>
        <v>539615695</v>
      </c>
      <c r="X46" s="18">
        <v>607339547</v>
      </c>
      <c r="Y46" s="16">
        <v>-67723852</v>
      </c>
      <c r="Z46" s="3">
        <v>-11.1509</v>
      </c>
      <c r="AA46" s="24">
        <v>607339547</v>
      </c>
    </row>
    <row r="47" spans="1:27" ht="12.75">
      <c r="A47" s="47" t="s">
        <v>42</v>
      </c>
      <c r="B47" s="38"/>
      <c r="C47" s="10">
        <f aca="true" t="shared" si="10" ref="C47:Y47">SUM(C38:C46)</f>
        <v>-14350967183</v>
      </c>
      <c r="D47" s="11">
        <f t="shared" si="10"/>
        <v>0</v>
      </c>
      <c r="E47" s="10">
        <f t="shared" si="10"/>
        <v>7503333992</v>
      </c>
      <c r="F47" s="12">
        <f t="shared" si="10"/>
        <v>5075100824</v>
      </c>
      <c r="G47" s="12">
        <f t="shared" si="10"/>
        <v>1164233872</v>
      </c>
      <c r="H47" s="10">
        <f t="shared" si="10"/>
        <v>253016128</v>
      </c>
      <c r="I47" s="10">
        <f t="shared" si="10"/>
        <v>469762860</v>
      </c>
      <c r="J47" s="12">
        <f t="shared" si="10"/>
        <v>905032590</v>
      </c>
      <c r="K47" s="12">
        <f t="shared" si="10"/>
        <v>534841397</v>
      </c>
      <c r="L47" s="10">
        <f t="shared" si="10"/>
        <v>500559724</v>
      </c>
      <c r="M47" s="10">
        <f t="shared" si="10"/>
        <v>497133454</v>
      </c>
      <c r="N47" s="12">
        <f>SUM(N38:N46)</f>
        <v>1532534575</v>
      </c>
      <c r="O47" s="12">
        <f t="shared" si="10"/>
        <v>183513433</v>
      </c>
      <c r="P47" s="10">
        <f t="shared" si="10"/>
        <v>398141457</v>
      </c>
      <c r="Q47" s="10">
        <f t="shared" si="10"/>
        <v>618381462</v>
      </c>
      <c r="R47" s="12">
        <f>SUM(R38:R46)</f>
        <v>1200036352</v>
      </c>
      <c r="S47" s="12">
        <f t="shared" si="10"/>
        <v>57416025</v>
      </c>
      <c r="T47" s="10">
        <f t="shared" si="10"/>
        <v>9304314210</v>
      </c>
      <c r="U47" s="10">
        <f t="shared" si="10"/>
        <v>619196786</v>
      </c>
      <c r="V47" s="10">
        <f>SUM(V38:V46)</f>
        <v>1146276255</v>
      </c>
      <c r="W47" s="12">
        <f>SUM(W38:W46)</f>
        <v>4783879772</v>
      </c>
      <c r="X47" s="12">
        <f t="shared" si="10"/>
        <v>5074100826</v>
      </c>
      <c r="Y47" s="10">
        <f t="shared" si="10"/>
        <v>9526409982</v>
      </c>
      <c r="Z47" s="1">
        <f>+IF(X47&lt;&gt;0,+(Y47/X47)*100,0)</f>
        <v>187.74577622080542</v>
      </c>
      <c r="AA47" s="22">
        <f>SUM(AA38:AA46)</f>
        <v>5075100824</v>
      </c>
    </row>
    <row r="48" spans="1:27" ht="12.75">
      <c r="A48" s="48" t="s">
        <v>43</v>
      </c>
      <c r="B48" s="49"/>
      <c r="C48" s="10">
        <v>444871678</v>
      </c>
      <c r="D48" s="11"/>
      <c r="E48" s="10">
        <v>754242318</v>
      </c>
      <c r="F48" s="12">
        <v>276753721</v>
      </c>
      <c r="G48" s="12">
        <v>29914740</v>
      </c>
      <c r="H48" s="10">
        <v>24080278</v>
      </c>
      <c r="I48" s="10">
        <v>8668656</v>
      </c>
      <c r="J48" s="12">
        <f>SUM(BUF:CPT!J48)</f>
        <v>42270782</v>
      </c>
      <c r="K48" s="12">
        <v>44454684</v>
      </c>
      <c r="L48" s="10">
        <v>13498523</v>
      </c>
      <c r="M48" s="10">
        <v>25515208</v>
      </c>
      <c r="N48" s="12">
        <f>SUM(BUF:CPT!N48)</f>
        <v>83468415</v>
      </c>
      <c r="O48" s="12">
        <v>11630863</v>
      </c>
      <c r="P48" s="10">
        <v>28333329</v>
      </c>
      <c r="Q48" s="10">
        <v>28479934</v>
      </c>
      <c r="R48" s="12">
        <f>SUM(BUF:CPT!R48)</f>
        <v>68444126</v>
      </c>
      <c r="S48" s="12">
        <v>22758281</v>
      </c>
      <c r="T48" s="10">
        <v>18167726</v>
      </c>
      <c r="U48" s="10">
        <v>49033530</v>
      </c>
      <c r="V48" s="10">
        <f>SUM(BUF:CPT!V48)</f>
        <v>95377975</v>
      </c>
      <c r="W48" s="12">
        <f>J48+N48+R48+V48</f>
        <v>289561298</v>
      </c>
      <c r="X48" s="12">
        <v>277253722</v>
      </c>
      <c r="Y48" s="10">
        <v>27282030</v>
      </c>
      <c r="Z48" s="1">
        <v>9.8401</v>
      </c>
      <c r="AA48" s="22">
        <v>276753721</v>
      </c>
    </row>
    <row r="49" spans="1:27" ht="12.75">
      <c r="A49" s="48" t="s">
        <v>44</v>
      </c>
      <c r="B49" s="38"/>
      <c r="C49" s="16">
        <v>80741201</v>
      </c>
      <c r="D49" s="17"/>
      <c r="E49" s="16">
        <v>142413000</v>
      </c>
      <c r="F49" s="18">
        <v>70003533</v>
      </c>
      <c r="G49" s="18">
        <v>1732807</v>
      </c>
      <c r="H49" s="16">
        <v>2816052</v>
      </c>
      <c r="I49" s="16">
        <v>1594793</v>
      </c>
      <c r="J49" s="18">
        <f>SUM(BUF:CPT!J49)</f>
        <v>6143652</v>
      </c>
      <c r="K49" s="18">
        <v>6617086</v>
      </c>
      <c r="L49" s="16">
        <v>44721</v>
      </c>
      <c r="M49" s="16">
        <v>9020131</v>
      </c>
      <c r="N49" s="18">
        <f>SUM(BUF:CPT!N49)</f>
        <v>15681938</v>
      </c>
      <c r="O49" s="18">
        <v>7274094</v>
      </c>
      <c r="P49" s="16">
        <v>2775408</v>
      </c>
      <c r="Q49" s="16">
        <v>4773282</v>
      </c>
      <c r="R49" s="18">
        <f>SUM(BUF:CPT!R49)</f>
        <v>14822784</v>
      </c>
      <c r="S49" s="18">
        <v>4716427</v>
      </c>
      <c r="T49" s="16">
        <v>3050517</v>
      </c>
      <c r="U49" s="16">
        <v>6936775</v>
      </c>
      <c r="V49" s="16">
        <f>SUM(BUF:CPT!V49)</f>
        <v>14703719</v>
      </c>
      <c r="W49" s="18">
        <f>J49+N49+R49+V49</f>
        <v>51352093</v>
      </c>
      <c r="X49" s="18">
        <v>70003533</v>
      </c>
      <c r="Y49" s="16">
        <v>-18651440</v>
      </c>
      <c r="Z49" s="3">
        <v>-26.6436</v>
      </c>
      <c r="AA49" s="24">
        <v>70003533</v>
      </c>
    </row>
    <row r="50" spans="1:27" ht="12.75">
      <c r="A50" s="47" t="s">
        <v>45</v>
      </c>
      <c r="B50" s="38"/>
      <c r="C50" s="19">
        <f aca="true" t="shared" si="11" ref="C50:Y50">SUM(C48:C49)</f>
        <v>525612879</v>
      </c>
      <c r="D50" s="20">
        <f t="shared" si="11"/>
        <v>0</v>
      </c>
      <c r="E50" s="19">
        <f t="shared" si="11"/>
        <v>896655318</v>
      </c>
      <c r="F50" s="21">
        <f t="shared" si="11"/>
        <v>346757254</v>
      </c>
      <c r="G50" s="21">
        <f t="shared" si="11"/>
        <v>31647547</v>
      </c>
      <c r="H50" s="19">
        <f t="shared" si="11"/>
        <v>26896330</v>
      </c>
      <c r="I50" s="19">
        <f t="shared" si="11"/>
        <v>10263449</v>
      </c>
      <c r="J50" s="21">
        <f t="shared" si="11"/>
        <v>48414434</v>
      </c>
      <c r="K50" s="21">
        <f t="shared" si="11"/>
        <v>51071770</v>
      </c>
      <c r="L50" s="19">
        <f t="shared" si="11"/>
        <v>13543244</v>
      </c>
      <c r="M50" s="19">
        <f t="shared" si="11"/>
        <v>34535339</v>
      </c>
      <c r="N50" s="21">
        <f>SUM(N48:N49)</f>
        <v>99150353</v>
      </c>
      <c r="O50" s="21">
        <f t="shared" si="11"/>
        <v>18904957</v>
      </c>
      <c r="P50" s="19">
        <f t="shared" si="11"/>
        <v>31108737</v>
      </c>
      <c r="Q50" s="19">
        <f t="shared" si="11"/>
        <v>33253216</v>
      </c>
      <c r="R50" s="21">
        <f>SUM(R48:R49)</f>
        <v>83266910</v>
      </c>
      <c r="S50" s="21">
        <f t="shared" si="11"/>
        <v>27474708</v>
      </c>
      <c r="T50" s="19">
        <f t="shared" si="11"/>
        <v>21218243</v>
      </c>
      <c r="U50" s="19">
        <f t="shared" si="11"/>
        <v>55970305</v>
      </c>
      <c r="V50" s="19">
        <f>SUM(V48:V49)</f>
        <v>110081694</v>
      </c>
      <c r="W50" s="21">
        <f>SUM(W48:W49)</f>
        <v>340913391</v>
      </c>
      <c r="X50" s="21">
        <f t="shared" si="11"/>
        <v>347257255</v>
      </c>
      <c r="Y50" s="19">
        <f t="shared" si="11"/>
        <v>8630590</v>
      </c>
      <c r="Z50" s="4">
        <f>+IF(X50&lt;&gt;0,+(Y50/X50)*100,0)</f>
        <v>2.4853591611786485</v>
      </c>
      <c r="AA50" s="25">
        <f>SUM(AA48:AA49)</f>
        <v>346757254</v>
      </c>
    </row>
    <row r="51" spans="1:27" ht="12.75">
      <c r="A51" s="50" t="s">
        <v>91</v>
      </c>
      <c r="B51" s="38"/>
      <c r="C51" s="10">
        <v>1388520</v>
      </c>
      <c r="D51" s="11"/>
      <c r="E51" s="10">
        <v>5200000</v>
      </c>
      <c r="F51" s="12">
        <v>1051584</v>
      </c>
      <c r="G51" s="12"/>
      <c r="H51" s="10"/>
      <c r="I51" s="10"/>
      <c r="J51" s="12">
        <f>SUM(BUF:CPT!J51)</f>
        <v>0</v>
      </c>
      <c r="K51" s="12"/>
      <c r="L51" s="10"/>
      <c r="M51" s="10"/>
      <c r="N51" s="12">
        <f>SUM(BUF:CPT!N51)</f>
        <v>0</v>
      </c>
      <c r="O51" s="12"/>
      <c r="P51" s="10"/>
      <c r="Q51" s="10"/>
      <c r="R51" s="12">
        <f>SUM(BUF:CPT!R51)</f>
        <v>0</v>
      </c>
      <c r="S51" s="12"/>
      <c r="T51" s="10"/>
      <c r="U51" s="10"/>
      <c r="V51" s="10">
        <f>SUM(BUF:CPT!V51)</f>
        <v>0</v>
      </c>
      <c r="W51" s="12">
        <f>J51+N51+R51+V51</f>
        <v>0</v>
      </c>
      <c r="X51" s="12">
        <v>1051584</v>
      </c>
      <c r="Y51" s="10">
        <v>-1051584</v>
      </c>
      <c r="Z51" s="1">
        <v>-100</v>
      </c>
      <c r="AA51" s="22">
        <v>1051584</v>
      </c>
    </row>
    <row r="52" spans="1:27" ht="12.75">
      <c r="A52" s="48" t="s">
        <v>46</v>
      </c>
      <c r="B52" s="38"/>
      <c r="C52" s="13">
        <v>1204097713</v>
      </c>
      <c r="D52" s="14"/>
      <c r="E52" s="13">
        <v>1675391455</v>
      </c>
      <c r="F52" s="15">
        <v>1200054442</v>
      </c>
      <c r="G52" s="15"/>
      <c r="H52" s="13">
        <v>64873795</v>
      </c>
      <c r="I52" s="13">
        <v>45367430</v>
      </c>
      <c r="J52" s="15">
        <f>SUM(BUF:CPT!J52)</f>
        <v>110241225</v>
      </c>
      <c r="K52" s="15">
        <v>157928185</v>
      </c>
      <c r="L52" s="13">
        <v>59004509</v>
      </c>
      <c r="M52" s="13">
        <v>148628614</v>
      </c>
      <c r="N52" s="15">
        <f>SUM(BUF:CPT!N52)</f>
        <v>365561308</v>
      </c>
      <c r="O52" s="15">
        <v>41556072</v>
      </c>
      <c r="P52" s="13">
        <v>25461918</v>
      </c>
      <c r="Q52" s="13">
        <v>70670883</v>
      </c>
      <c r="R52" s="15">
        <f>SUM(BUF:CPT!R52)</f>
        <v>137688873</v>
      </c>
      <c r="S52" s="15">
        <v>89702868</v>
      </c>
      <c r="T52" s="13">
        <v>17402755</v>
      </c>
      <c r="U52" s="13">
        <v>114741165</v>
      </c>
      <c r="V52" s="13">
        <f>SUM(BUF:CPT!V52)</f>
        <v>221846788</v>
      </c>
      <c r="W52" s="15">
        <f>J52+N52+R52+V52</f>
        <v>835338194</v>
      </c>
      <c r="X52" s="15">
        <v>1200054442</v>
      </c>
      <c r="Y52" s="13">
        <v>-364716248</v>
      </c>
      <c r="Z52" s="2">
        <v>-30.3916</v>
      </c>
      <c r="AA52" s="23">
        <v>1200054442</v>
      </c>
    </row>
    <row r="53" spans="1:27" ht="12.75">
      <c r="A53" s="48" t="s">
        <v>47</v>
      </c>
      <c r="B53" s="38"/>
      <c r="C53" s="16">
        <v>482449040</v>
      </c>
      <c r="D53" s="17"/>
      <c r="E53" s="16">
        <v>298600000</v>
      </c>
      <c r="F53" s="18">
        <v>214286107</v>
      </c>
      <c r="G53" s="18"/>
      <c r="H53" s="16"/>
      <c r="I53" s="16"/>
      <c r="J53" s="18">
        <f>SUM(BUF:CPT!J53)</f>
        <v>0</v>
      </c>
      <c r="K53" s="18"/>
      <c r="L53" s="16">
        <v>3577502</v>
      </c>
      <c r="M53" s="16">
        <v>47168934</v>
      </c>
      <c r="N53" s="18">
        <f>SUM(BUF:CPT!N53)</f>
        <v>50746436</v>
      </c>
      <c r="O53" s="18">
        <v>45654835</v>
      </c>
      <c r="P53" s="16">
        <v>343974</v>
      </c>
      <c r="Q53" s="16">
        <v>1464817</v>
      </c>
      <c r="R53" s="18">
        <f>SUM(BUF:CPT!R53)</f>
        <v>47463626</v>
      </c>
      <c r="S53" s="18"/>
      <c r="T53" s="16">
        <v>2732274</v>
      </c>
      <c r="U53" s="16">
        <v>3064786</v>
      </c>
      <c r="V53" s="16">
        <f>SUM(BUF:CPT!V53)</f>
        <v>5797060</v>
      </c>
      <c r="W53" s="18">
        <f>J53+N53+R53+V53</f>
        <v>104007122</v>
      </c>
      <c r="X53" s="18">
        <v>214286107</v>
      </c>
      <c r="Y53" s="16">
        <v>-110278985</v>
      </c>
      <c r="Z53" s="3">
        <v>-51.4634</v>
      </c>
      <c r="AA53" s="24">
        <v>214286107</v>
      </c>
    </row>
    <row r="54" spans="1:27" ht="12.75">
      <c r="A54" s="47" t="s">
        <v>48</v>
      </c>
      <c r="B54" s="38"/>
      <c r="C54" s="10">
        <f aca="true" t="shared" si="12" ref="C54:Y54">SUM(C52:C53)</f>
        <v>1686546753</v>
      </c>
      <c r="D54" s="11">
        <f t="shared" si="12"/>
        <v>0</v>
      </c>
      <c r="E54" s="10">
        <f t="shared" si="12"/>
        <v>1973991455</v>
      </c>
      <c r="F54" s="12">
        <f t="shared" si="12"/>
        <v>1414340549</v>
      </c>
      <c r="G54" s="12">
        <f t="shared" si="12"/>
        <v>0</v>
      </c>
      <c r="H54" s="10">
        <f t="shared" si="12"/>
        <v>64873795</v>
      </c>
      <c r="I54" s="10">
        <f t="shared" si="12"/>
        <v>45367430</v>
      </c>
      <c r="J54" s="12">
        <f t="shared" si="12"/>
        <v>110241225</v>
      </c>
      <c r="K54" s="12">
        <f t="shared" si="12"/>
        <v>157928185</v>
      </c>
      <c r="L54" s="10">
        <f t="shared" si="12"/>
        <v>62582011</v>
      </c>
      <c r="M54" s="10">
        <f t="shared" si="12"/>
        <v>195797548</v>
      </c>
      <c r="N54" s="12">
        <f>SUM(N52:N53)</f>
        <v>416307744</v>
      </c>
      <c r="O54" s="12">
        <f t="shared" si="12"/>
        <v>87210907</v>
      </c>
      <c r="P54" s="10">
        <f t="shared" si="12"/>
        <v>25805892</v>
      </c>
      <c r="Q54" s="10">
        <f t="shared" si="12"/>
        <v>72135700</v>
      </c>
      <c r="R54" s="12">
        <f>SUM(R52:R53)</f>
        <v>185152499</v>
      </c>
      <c r="S54" s="12">
        <f t="shared" si="12"/>
        <v>89702868</v>
      </c>
      <c r="T54" s="10">
        <f t="shared" si="12"/>
        <v>20135029</v>
      </c>
      <c r="U54" s="10">
        <f t="shared" si="12"/>
        <v>117805951</v>
      </c>
      <c r="V54" s="10">
        <f>SUM(V52:V53)</f>
        <v>227643848</v>
      </c>
      <c r="W54" s="12">
        <f>SUM(W52:W53)</f>
        <v>939345316</v>
      </c>
      <c r="X54" s="12">
        <f t="shared" si="12"/>
        <v>1414340549</v>
      </c>
      <c r="Y54" s="10">
        <f t="shared" si="12"/>
        <v>-474995233</v>
      </c>
      <c r="Z54" s="1">
        <f>+IF(X54&lt;&gt;0,+(Y54/X54)*100,0)</f>
        <v>-33.58421939721959</v>
      </c>
      <c r="AA54" s="22">
        <f>SUM(AA52:AA53)</f>
        <v>1414340549</v>
      </c>
    </row>
    <row r="55" spans="1:27" ht="12.75">
      <c r="A55" s="48" t="s">
        <v>49</v>
      </c>
      <c r="B55" s="49"/>
      <c r="C55" s="10">
        <v>27189173</v>
      </c>
      <c r="D55" s="11"/>
      <c r="E55" s="10">
        <v>345603096</v>
      </c>
      <c r="F55" s="12">
        <v>98558960</v>
      </c>
      <c r="G55" s="12">
        <v>57023541</v>
      </c>
      <c r="H55" s="10">
        <v>5814545</v>
      </c>
      <c r="I55" s="10">
        <v>-450911</v>
      </c>
      <c r="J55" s="12">
        <f>SUM(BUF:CPT!J55)</f>
        <v>6026819</v>
      </c>
      <c r="K55" s="12">
        <v>367779</v>
      </c>
      <c r="L55" s="10">
        <v>5350</v>
      </c>
      <c r="M55" s="10">
        <v>4802564</v>
      </c>
      <c r="N55" s="12">
        <f>SUM(BUF:CPT!N55)</f>
        <v>5175693</v>
      </c>
      <c r="O55" s="12">
        <v>-16464272</v>
      </c>
      <c r="P55" s="10">
        <v>6290953</v>
      </c>
      <c r="Q55" s="10">
        <v>59200254</v>
      </c>
      <c r="R55" s="12">
        <f>SUM(BUF:CPT!R55)</f>
        <v>49026935</v>
      </c>
      <c r="S55" s="12">
        <v>-91950</v>
      </c>
      <c r="T55" s="10">
        <v>382407</v>
      </c>
      <c r="U55" s="10">
        <v>8747039</v>
      </c>
      <c r="V55" s="10">
        <f>SUM(BUF:CPT!V55)</f>
        <v>9037496</v>
      </c>
      <c r="W55" s="12">
        <f>J55+N55+R55+V55</f>
        <v>69266943</v>
      </c>
      <c r="X55" s="12">
        <v>98558959</v>
      </c>
      <c r="Y55" s="10">
        <v>27068340</v>
      </c>
      <c r="Z55" s="1">
        <v>27.4641</v>
      </c>
      <c r="AA55" s="22">
        <v>98558960</v>
      </c>
    </row>
    <row r="56" spans="1:27" ht="12.75">
      <c r="A56" s="48" t="s">
        <v>50</v>
      </c>
      <c r="B56" s="38"/>
      <c r="C56" s="16">
        <v>369130</v>
      </c>
      <c r="D56" s="17"/>
      <c r="E56" s="16">
        <v>1716000</v>
      </c>
      <c r="F56" s="18">
        <v>49425340</v>
      </c>
      <c r="G56" s="18"/>
      <c r="H56" s="16">
        <v>29000</v>
      </c>
      <c r="I56" s="16"/>
      <c r="J56" s="18">
        <f>SUM(BUF:CPT!J56)</f>
        <v>29000</v>
      </c>
      <c r="K56" s="18"/>
      <c r="L56" s="16"/>
      <c r="M56" s="16"/>
      <c r="N56" s="18">
        <f>SUM(BUF:CPT!N56)</f>
        <v>0</v>
      </c>
      <c r="O56" s="18"/>
      <c r="P56" s="16">
        <v>839196</v>
      </c>
      <c r="Q56" s="16">
        <v>2926413</v>
      </c>
      <c r="R56" s="18">
        <f>SUM(BUF:CPT!R56)</f>
        <v>3765609</v>
      </c>
      <c r="S56" s="18"/>
      <c r="T56" s="16">
        <v>1076316</v>
      </c>
      <c r="U56" s="16">
        <v>3580887</v>
      </c>
      <c r="V56" s="16">
        <f>SUM(BUF:CPT!V56)</f>
        <v>4657203</v>
      </c>
      <c r="W56" s="18">
        <f>J56+N56+R56+V56</f>
        <v>8451812</v>
      </c>
      <c r="X56" s="18">
        <v>49425340</v>
      </c>
      <c r="Y56" s="16">
        <v>-40973528</v>
      </c>
      <c r="Z56" s="3">
        <v>-82.8998</v>
      </c>
      <c r="AA56" s="24">
        <v>49425340</v>
      </c>
    </row>
    <row r="57" spans="1:27" ht="12.75">
      <c r="A57" s="47" t="s">
        <v>92</v>
      </c>
      <c r="B57" s="38"/>
      <c r="C57" s="19">
        <f aca="true" t="shared" si="13" ref="C57:Y57">SUM(C55:C56)</f>
        <v>27558303</v>
      </c>
      <c r="D57" s="20">
        <f t="shared" si="13"/>
        <v>0</v>
      </c>
      <c r="E57" s="19">
        <f t="shared" si="13"/>
        <v>347319096</v>
      </c>
      <c r="F57" s="21">
        <f t="shared" si="13"/>
        <v>147984300</v>
      </c>
      <c r="G57" s="21">
        <f t="shared" si="13"/>
        <v>57023541</v>
      </c>
      <c r="H57" s="19">
        <f t="shared" si="13"/>
        <v>5843545</v>
      </c>
      <c r="I57" s="19">
        <f t="shared" si="13"/>
        <v>-450911</v>
      </c>
      <c r="J57" s="21">
        <f t="shared" si="13"/>
        <v>6055819</v>
      </c>
      <c r="K57" s="21">
        <f t="shared" si="13"/>
        <v>367779</v>
      </c>
      <c r="L57" s="19">
        <f t="shared" si="13"/>
        <v>5350</v>
      </c>
      <c r="M57" s="19">
        <f t="shared" si="13"/>
        <v>4802564</v>
      </c>
      <c r="N57" s="21">
        <f>SUM(N55:N56)</f>
        <v>5175693</v>
      </c>
      <c r="O57" s="21">
        <f t="shared" si="13"/>
        <v>-16464272</v>
      </c>
      <c r="P57" s="19">
        <f t="shared" si="13"/>
        <v>7130149</v>
      </c>
      <c r="Q57" s="19">
        <f t="shared" si="13"/>
        <v>62126667</v>
      </c>
      <c r="R57" s="21">
        <f>SUM(R55:R56)</f>
        <v>52792544</v>
      </c>
      <c r="S57" s="21">
        <f t="shared" si="13"/>
        <v>-91950</v>
      </c>
      <c r="T57" s="19">
        <f t="shared" si="13"/>
        <v>1458723</v>
      </c>
      <c r="U57" s="19">
        <f t="shared" si="13"/>
        <v>12327926</v>
      </c>
      <c r="V57" s="19">
        <f>SUM(V55:V56)</f>
        <v>13694699</v>
      </c>
      <c r="W57" s="21">
        <f>SUM(W55:W56)</f>
        <v>77718755</v>
      </c>
      <c r="X57" s="21">
        <f t="shared" si="13"/>
        <v>147984299</v>
      </c>
      <c r="Y57" s="19">
        <f t="shared" si="13"/>
        <v>-13905188</v>
      </c>
      <c r="Z57" s="4">
        <f>+IF(X57&lt;&gt;0,+(Y57/X57)*100,0)</f>
        <v>-9.39639414043513</v>
      </c>
      <c r="AA57" s="25">
        <f>SUM(AA55:AA56)</f>
        <v>147984300</v>
      </c>
    </row>
    <row r="58" spans="1:27" ht="12.75">
      <c r="A58" s="50" t="s">
        <v>51</v>
      </c>
      <c r="B58" s="38"/>
      <c r="C58" s="10"/>
      <c r="D58" s="11"/>
      <c r="E58" s="10"/>
      <c r="F58" s="12">
        <v>21822124</v>
      </c>
      <c r="G58" s="12"/>
      <c r="H58" s="10"/>
      <c r="I58" s="10"/>
      <c r="J58" s="12">
        <f>SUM(BUF:CPT!J58)</f>
        <v>0</v>
      </c>
      <c r="K58" s="12"/>
      <c r="L58" s="10"/>
      <c r="M58" s="10"/>
      <c r="N58" s="12">
        <f>SUM(BUF:CPT!N58)</f>
        <v>0</v>
      </c>
      <c r="O58" s="12"/>
      <c r="P58" s="10"/>
      <c r="Q58" s="10"/>
      <c r="R58" s="12">
        <f>SUM(BUF:CPT!R58)</f>
        <v>0</v>
      </c>
      <c r="S58" s="12"/>
      <c r="T58" s="10"/>
      <c r="U58" s="10">
        <v>1410920</v>
      </c>
      <c r="V58" s="10">
        <f>SUM(BUF:CPT!V58)</f>
        <v>0</v>
      </c>
      <c r="W58" s="12">
        <f>J58+N58+R58+V58</f>
        <v>0</v>
      </c>
      <c r="X58" s="12">
        <v>21822124</v>
      </c>
      <c r="Y58" s="10">
        <v>-20411204</v>
      </c>
      <c r="Z58" s="1">
        <v>-93.5345</v>
      </c>
      <c r="AA58" s="22">
        <v>21822124</v>
      </c>
    </row>
    <row r="59" spans="1:27" ht="12.75">
      <c r="A59" s="48" t="s">
        <v>52</v>
      </c>
      <c r="B59" s="38"/>
      <c r="C59" s="13"/>
      <c r="D59" s="14"/>
      <c r="E59" s="13"/>
      <c r="F59" s="15">
        <v>700000</v>
      </c>
      <c r="G59" s="15"/>
      <c r="H59" s="13"/>
      <c r="I59" s="13"/>
      <c r="J59" s="15">
        <f>SUM(BUF:CPT!J59)</f>
        <v>0</v>
      </c>
      <c r="K59" s="15"/>
      <c r="L59" s="13"/>
      <c r="M59" s="13"/>
      <c r="N59" s="15">
        <f>SUM(BUF:CPT!N59)</f>
        <v>0</v>
      </c>
      <c r="O59" s="15"/>
      <c r="P59" s="13"/>
      <c r="Q59" s="13"/>
      <c r="R59" s="15">
        <f>SUM(BUF:CPT!R59)</f>
        <v>0</v>
      </c>
      <c r="S59" s="15"/>
      <c r="T59" s="13"/>
      <c r="U59" s="13">
        <v>5669</v>
      </c>
      <c r="V59" s="13">
        <f>SUM(BUF:CPT!V59)</f>
        <v>5669</v>
      </c>
      <c r="W59" s="15">
        <f>J59+N59+R59+V59</f>
        <v>5669</v>
      </c>
      <c r="X59" s="15">
        <v>700000</v>
      </c>
      <c r="Y59" s="13">
        <v>-694331</v>
      </c>
      <c r="Z59" s="2">
        <v>-99.1901</v>
      </c>
      <c r="AA59" s="23">
        <v>700000</v>
      </c>
    </row>
    <row r="60" spans="1:27" ht="12.75">
      <c r="A60" s="48" t="s">
        <v>53</v>
      </c>
      <c r="B60" s="38"/>
      <c r="C60" s="16">
        <v>3473939</v>
      </c>
      <c r="D60" s="17"/>
      <c r="E60" s="16">
        <v>252731996</v>
      </c>
      <c r="F60" s="18">
        <v>25303209</v>
      </c>
      <c r="G60" s="18"/>
      <c r="H60" s="16"/>
      <c r="I60" s="16">
        <v>-13953000</v>
      </c>
      <c r="J60" s="18">
        <f>SUM(BUF:CPT!J60)</f>
        <v>-13953000</v>
      </c>
      <c r="K60" s="18">
        <v>-13953000</v>
      </c>
      <c r="L60" s="16"/>
      <c r="M60" s="16"/>
      <c r="N60" s="18">
        <f>SUM(BUF:CPT!N60)</f>
        <v>-13953000</v>
      </c>
      <c r="O60" s="18"/>
      <c r="P60" s="16">
        <v>-38119470</v>
      </c>
      <c r="Q60" s="16">
        <v>38119470</v>
      </c>
      <c r="R60" s="18">
        <f>SUM(BUF:CPT!R60)</f>
        <v>0</v>
      </c>
      <c r="S60" s="18"/>
      <c r="T60" s="16"/>
      <c r="U60" s="16">
        <v>52612008</v>
      </c>
      <c r="V60" s="16">
        <f>SUM(BUF:CPT!V60)</f>
        <v>52612008</v>
      </c>
      <c r="W60" s="18">
        <f>J60+N60+R60+V60</f>
        <v>24706008</v>
      </c>
      <c r="X60" s="18">
        <v>25303209</v>
      </c>
      <c r="Y60" s="16">
        <v>-597201</v>
      </c>
      <c r="Z60" s="3">
        <v>-2.3602</v>
      </c>
      <c r="AA60" s="24">
        <v>25303209</v>
      </c>
    </row>
    <row r="61" spans="1:27" ht="12.75">
      <c r="A61" s="47" t="s">
        <v>54</v>
      </c>
      <c r="B61" s="38"/>
      <c r="C61" s="10">
        <f aca="true" t="shared" si="14" ref="C61:Y61">SUM(C59:C60)</f>
        <v>3473939</v>
      </c>
      <c r="D61" s="11">
        <f t="shared" si="14"/>
        <v>0</v>
      </c>
      <c r="E61" s="10">
        <f t="shared" si="14"/>
        <v>252731996</v>
      </c>
      <c r="F61" s="12">
        <f t="shared" si="14"/>
        <v>26003209</v>
      </c>
      <c r="G61" s="12">
        <f t="shared" si="14"/>
        <v>0</v>
      </c>
      <c r="H61" s="10">
        <f t="shared" si="14"/>
        <v>0</v>
      </c>
      <c r="I61" s="10">
        <f t="shared" si="14"/>
        <v>-13953000</v>
      </c>
      <c r="J61" s="12">
        <f t="shared" si="14"/>
        <v>-13953000</v>
      </c>
      <c r="K61" s="12">
        <f t="shared" si="14"/>
        <v>-13953000</v>
      </c>
      <c r="L61" s="10">
        <f t="shared" si="14"/>
        <v>0</v>
      </c>
      <c r="M61" s="10">
        <f t="shared" si="14"/>
        <v>0</v>
      </c>
      <c r="N61" s="12">
        <f>SUM(N59:N60)</f>
        <v>-13953000</v>
      </c>
      <c r="O61" s="12">
        <f t="shared" si="14"/>
        <v>0</v>
      </c>
      <c r="P61" s="10">
        <f t="shared" si="14"/>
        <v>-38119470</v>
      </c>
      <c r="Q61" s="10">
        <f t="shared" si="14"/>
        <v>38119470</v>
      </c>
      <c r="R61" s="12">
        <f>SUM(R59:R60)</f>
        <v>0</v>
      </c>
      <c r="S61" s="12">
        <f t="shared" si="14"/>
        <v>0</v>
      </c>
      <c r="T61" s="10">
        <f t="shared" si="14"/>
        <v>0</v>
      </c>
      <c r="U61" s="10">
        <f t="shared" si="14"/>
        <v>52617677</v>
      </c>
      <c r="V61" s="10">
        <f>SUM(V59:V60)</f>
        <v>52617677</v>
      </c>
      <c r="W61" s="12">
        <f>SUM(W59:W60)</f>
        <v>24711677</v>
      </c>
      <c r="X61" s="12">
        <f t="shared" si="14"/>
        <v>26003209</v>
      </c>
      <c r="Y61" s="10">
        <f t="shared" si="14"/>
        <v>-1291532</v>
      </c>
      <c r="Z61" s="1">
        <f>+IF(X61&lt;&gt;0,+(Y61/X61)*100,0)</f>
        <v>-4.966817749301635</v>
      </c>
      <c r="AA61" s="22">
        <f>SUM(AA59:AA60)</f>
        <v>26003209</v>
      </c>
    </row>
    <row r="62" spans="1:27" ht="12.75">
      <c r="A62" s="51" t="s">
        <v>55</v>
      </c>
      <c r="B62" s="38"/>
      <c r="C62" s="13">
        <v>2456762</v>
      </c>
      <c r="D62" s="14"/>
      <c r="E62" s="13">
        <v>32164998</v>
      </c>
      <c r="F62" s="15">
        <v>34670962</v>
      </c>
      <c r="G62" s="15">
        <v>12065422</v>
      </c>
      <c r="H62" s="13">
        <v>88683</v>
      </c>
      <c r="I62" s="13">
        <v>6276328</v>
      </c>
      <c r="J62" s="15">
        <f>SUM(BUF:CPT!J62)</f>
        <v>6368011</v>
      </c>
      <c r="K62" s="15">
        <v>-6118000</v>
      </c>
      <c r="L62" s="13">
        <v>8990</v>
      </c>
      <c r="M62" s="13">
        <v>-1323557</v>
      </c>
      <c r="N62" s="15">
        <f>SUM(BUF:CPT!N62)</f>
        <v>-7432567</v>
      </c>
      <c r="O62" s="15">
        <v>241476</v>
      </c>
      <c r="P62" s="13">
        <v>1578604</v>
      </c>
      <c r="Q62" s="13">
        <v>-213047</v>
      </c>
      <c r="R62" s="15">
        <f>SUM(BUF:CPT!R62)</f>
        <v>1607033</v>
      </c>
      <c r="S62" s="15">
        <v>-536730</v>
      </c>
      <c r="T62" s="13">
        <v>25596692</v>
      </c>
      <c r="U62" s="13">
        <v>9555919</v>
      </c>
      <c r="V62" s="13">
        <f>SUM(BUF:CPT!V62)</f>
        <v>8249279</v>
      </c>
      <c r="W62" s="15">
        <f aca="true" t="shared" si="15" ref="W62:W67">J62+N62+R62+V62</f>
        <v>8791756</v>
      </c>
      <c r="X62" s="15">
        <v>34670964</v>
      </c>
      <c r="Y62" s="13">
        <v>12549816</v>
      </c>
      <c r="Z62" s="2">
        <v>36.1969</v>
      </c>
      <c r="AA62" s="23">
        <v>34670962</v>
      </c>
    </row>
    <row r="63" spans="1:27" ht="12.75">
      <c r="A63" s="50" t="s">
        <v>56</v>
      </c>
      <c r="B63" s="38"/>
      <c r="C63" s="10">
        <v>2016327</v>
      </c>
      <c r="D63" s="11"/>
      <c r="E63" s="10">
        <v>26191002</v>
      </c>
      <c r="F63" s="12">
        <v>2679998</v>
      </c>
      <c r="G63" s="12">
        <v>99000</v>
      </c>
      <c r="H63" s="10">
        <v>41446900</v>
      </c>
      <c r="I63" s="10">
        <v>1701749</v>
      </c>
      <c r="J63" s="12">
        <f>SUM(BUF:CPT!J63)</f>
        <v>43247649</v>
      </c>
      <c r="K63" s="12">
        <v>6000</v>
      </c>
      <c r="L63" s="10"/>
      <c r="M63" s="10">
        <v>-119655</v>
      </c>
      <c r="N63" s="12">
        <f>SUM(BUF:CPT!N63)</f>
        <v>-113655</v>
      </c>
      <c r="O63" s="12">
        <v>-379671</v>
      </c>
      <c r="P63" s="10">
        <v>-50552</v>
      </c>
      <c r="Q63" s="10">
        <v>-19398</v>
      </c>
      <c r="R63" s="12">
        <f>SUM(BUF:CPT!R63)</f>
        <v>-449621</v>
      </c>
      <c r="S63" s="12"/>
      <c r="T63" s="10">
        <v>-46320</v>
      </c>
      <c r="U63" s="10">
        <v>9945897</v>
      </c>
      <c r="V63" s="10">
        <f>SUM(BUF:CPT!V63)</f>
        <v>9899577</v>
      </c>
      <c r="W63" s="12">
        <f t="shared" si="15"/>
        <v>52583950</v>
      </c>
      <c r="X63" s="12">
        <v>2679998</v>
      </c>
      <c r="Y63" s="10">
        <v>49903952</v>
      </c>
      <c r="Z63" s="1">
        <v>1862.0892</v>
      </c>
      <c r="AA63" s="22">
        <v>2679998</v>
      </c>
    </row>
    <row r="64" spans="1:27" ht="12.75">
      <c r="A64" s="50" t="s">
        <v>57</v>
      </c>
      <c r="B64" s="38"/>
      <c r="C64" s="10">
        <v>81092571</v>
      </c>
      <c r="D64" s="11"/>
      <c r="E64" s="10">
        <v>252533000</v>
      </c>
      <c r="F64" s="12">
        <v>110898836</v>
      </c>
      <c r="G64" s="12">
        <v>-1187733228</v>
      </c>
      <c r="H64" s="10">
        <v>401965</v>
      </c>
      <c r="I64" s="10">
        <v>8563954</v>
      </c>
      <c r="J64" s="12">
        <f>SUM(BUF:CPT!J64)</f>
        <v>10731769</v>
      </c>
      <c r="K64" s="12">
        <v>43148500</v>
      </c>
      <c r="L64" s="10">
        <v>3623748</v>
      </c>
      <c r="M64" s="10">
        <v>2857960</v>
      </c>
      <c r="N64" s="12">
        <f>SUM(BUF:CPT!N64)</f>
        <v>49630208</v>
      </c>
      <c r="O64" s="12">
        <v>11926444</v>
      </c>
      <c r="P64" s="10">
        <v>5075605</v>
      </c>
      <c r="Q64" s="10">
        <v>2234464</v>
      </c>
      <c r="R64" s="12">
        <f>SUM(BUF:CPT!R64)</f>
        <v>19236513</v>
      </c>
      <c r="S64" s="12">
        <v>1331224</v>
      </c>
      <c r="T64" s="10">
        <v>3805022</v>
      </c>
      <c r="U64" s="10">
        <v>15355711</v>
      </c>
      <c r="V64" s="10">
        <f>SUM(BUF:CPT!V64)</f>
        <v>20956802</v>
      </c>
      <c r="W64" s="12">
        <f t="shared" si="15"/>
        <v>100555292</v>
      </c>
      <c r="X64" s="12">
        <v>110898839</v>
      </c>
      <c r="Y64" s="10">
        <v>-1200307470</v>
      </c>
      <c r="Z64" s="1">
        <v>-1082.3445</v>
      </c>
      <c r="AA64" s="22">
        <v>110898836</v>
      </c>
    </row>
    <row r="65" spans="1:27" ht="12.75">
      <c r="A65" s="51" t="s">
        <v>58</v>
      </c>
      <c r="B65" s="49"/>
      <c r="C65" s="10"/>
      <c r="D65" s="11"/>
      <c r="E65" s="10">
        <v>675799998</v>
      </c>
      <c r="F65" s="12">
        <v>35981644</v>
      </c>
      <c r="G65" s="12"/>
      <c r="H65" s="10"/>
      <c r="I65" s="10">
        <v>-4827000</v>
      </c>
      <c r="J65" s="12">
        <f>SUM(BUF:CPT!J65)</f>
        <v>-4827000</v>
      </c>
      <c r="K65" s="12">
        <v>-12427290</v>
      </c>
      <c r="L65" s="10"/>
      <c r="M65" s="10">
        <v>203762</v>
      </c>
      <c r="N65" s="12">
        <f>SUM(BUF:CPT!N65)</f>
        <v>-12223528</v>
      </c>
      <c r="O65" s="12">
        <v>3647685</v>
      </c>
      <c r="P65" s="10">
        <v>181538515</v>
      </c>
      <c r="Q65" s="10">
        <v>9131013</v>
      </c>
      <c r="R65" s="12">
        <f>SUM(BUF:CPT!R65)</f>
        <v>194317213</v>
      </c>
      <c r="S65" s="12">
        <v>36868</v>
      </c>
      <c r="T65" s="10">
        <v>505455</v>
      </c>
      <c r="U65" s="10">
        <v>31964280</v>
      </c>
      <c r="V65" s="10">
        <f>SUM(BUF:CPT!V65)</f>
        <v>32506603</v>
      </c>
      <c r="W65" s="12">
        <f t="shared" si="15"/>
        <v>209773288</v>
      </c>
      <c r="X65" s="12">
        <v>35981644</v>
      </c>
      <c r="Y65" s="10">
        <v>173791644</v>
      </c>
      <c r="Z65" s="1">
        <v>483.0008</v>
      </c>
      <c r="AA65" s="22">
        <v>35981644</v>
      </c>
    </row>
    <row r="66" spans="1:27" ht="12.75">
      <c r="A66" s="50" t="s">
        <v>59</v>
      </c>
      <c r="B66" s="38"/>
      <c r="C66" s="10"/>
      <c r="D66" s="11"/>
      <c r="E66" s="10"/>
      <c r="F66" s="12"/>
      <c r="G66" s="12"/>
      <c r="H66" s="10"/>
      <c r="I66" s="10"/>
      <c r="J66" s="12">
        <f>SUM(BUF:CPT!J66)</f>
        <v>0</v>
      </c>
      <c r="K66" s="12"/>
      <c r="L66" s="10"/>
      <c r="M66" s="10"/>
      <c r="N66" s="12">
        <f>SUM(BUF:CPT!N66)</f>
        <v>0</v>
      </c>
      <c r="O66" s="12"/>
      <c r="P66" s="10"/>
      <c r="Q66" s="10"/>
      <c r="R66" s="12">
        <f>SUM(BUF:CPT!R66)</f>
        <v>0</v>
      </c>
      <c r="S66" s="12"/>
      <c r="T66" s="10"/>
      <c r="U66" s="10"/>
      <c r="V66" s="10">
        <f>SUM(BUF:CPT!V66)</f>
        <v>0</v>
      </c>
      <c r="W66" s="12">
        <f t="shared" si="15"/>
        <v>0</v>
      </c>
      <c r="X66" s="12"/>
      <c r="Y66" s="10"/>
      <c r="Z66" s="1"/>
      <c r="AA66" s="22"/>
    </row>
    <row r="67" spans="1:27" ht="12.75">
      <c r="A67" s="50" t="s">
        <v>60</v>
      </c>
      <c r="B67" s="38"/>
      <c r="C67" s="16"/>
      <c r="D67" s="17"/>
      <c r="E67" s="16">
        <v>6000002</v>
      </c>
      <c r="F67" s="18"/>
      <c r="G67" s="18">
        <v>1346658</v>
      </c>
      <c r="H67" s="16"/>
      <c r="I67" s="16"/>
      <c r="J67" s="18">
        <f>SUM(BUF:CPT!J67)</f>
        <v>0</v>
      </c>
      <c r="K67" s="18"/>
      <c r="L67" s="16"/>
      <c r="M67" s="16"/>
      <c r="N67" s="18">
        <f>SUM(BUF:CPT!N67)</f>
        <v>0</v>
      </c>
      <c r="O67" s="18"/>
      <c r="P67" s="16"/>
      <c r="Q67" s="16">
        <v>704000</v>
      </c>
      <c r="R67" s="18">
        <f>SUM(BUF:CPT!R67)</f>
        <v>704000</v>
      </c>
      <c r="S67" s="18"/>
      <c r="T67" s="16"/>
      <c r="U67" s="16">
        <v>371000</v>
      </c>
      <c r="V67" s="16">
        <f>SUM(BUF:CPT!V67)</f>
        <v>371000</v>
      </c>
      <c r="W67" s="18">
        <f t="shared" si="15"/>
        <v>1075000</v>
      </c>
      <c r="X67" s="18"/>
      <c r="Y67" s="16">
        <v>2421658</v>
      </c>
      <c r="Z67" s="3"/>
      <c r="AA67" s="24"/>
    </row>
    <row r="68" spans="1:27" ht="4.5" customHeight="1">
      <c r="A68" s="50"/>
      <c r="B68" s="38"/>
      <c r="C68" s="10"/>
      <c r="D68" s="11"/>
      <c r="E68" s="10"/>
      <c r="F68" s="12"/>
      <c r="G68" s="12"/>
      <c r="H68" s="10"/>
      <c r="I68" s="10"/>
      <c r="J68" s="12"/>
      <c r="K68" s="12"/>
      <c r="L68" s="10"/>
      <c r="M68" s="10"/>
      <c r="N68" s="12"/>
      <c r="O68" s="12"/>
      <c r="P68" s="10"/>
      <c r="Q68" s="10"/>
      <c r="R68" s="12"/>
      <c r="S68" s="12"/>
      <c r="T68" s="10"/>
      <c r="U68" s="10"/>
      <c r="V68" s="10"/>
      <c r="W68" s="12"/>
      <c r="X68" s="12"/>
      <c r="Y68" s="10"/>
      <c r="Z68" s="1"/>
      <c r="AA68" s="22"/>
    </row>
    <row r="69" spans="1:27" ht="12.75">
      <c r="A69" s="44" t="s">
        <v>63</v>
      </c>
      <c r="B69" s="38" t="s">
        <v>64</v>
      </c>
      <c r="C69" s="39">
        <f aca="true" t="shared" si="16" ref="C69:Y69">C79+C82+C83+C86+C89+C90+SUM(C93:C99)</f>
        <v>687225561</v>
      </c>
      <c r="D69" s="40">
        <f t="shared" si="16"/>
        <v>0</v>
      </c>
      <c r="E69" s="39">
        <f t="shared" si="16"/>
        <v>7584324118</v>
      </c>
      <c r="F69" s="41">
        <f t="shared" si="16"/>
        <v>6569920073</v>
      </c>
      <c r="G69" s="41">
        <f t="shared" si="16"/>
        <v>3283049397</v>
      </c>
      <c r="H69" s="39">
        <f t="shared" si="16"/>
        <v>58862294</v>
      </c>
      <c r="I69" s="39">
        <f t="shared" si="16"/>
        <v>91321988</v>
      </c>
      <c r="J69" s="41">
        <f t="shared" si="16"/>
        <v>307075696</v>
      </c>
      <c r="K69" s="41">
        <f t="shared" si="16"/>
        <v>75274543</v>
      </c>
      <c r="L69" s="39">
        <f t="shared" si="16"/>
        <v>126328582</v>
      </c>
      <c r="M69" s="39">
        <f t="shared" si="16"/>
        <v>142976600</v>
      </c>
      <c r="N69" s="41">
        <f>N79+N82+N83+N86+N89+N90+SUM(N93:N99)</f>
        <v>344579725</v>
      </c>
      <c r="O69" s="41">
        <f t="shared" si="16"/>
        <v>97219517</v>
      </c>
      <c r="P69" s="39">
        <f t="shared" si="16"/>
        <v>76813509</v>
      </c>
      <c r="Q69" s="39">
        <f t="shared" si="16"/>
        <v>278437760</v>
      </c>
      <c r="R69" s="41">
        <f>R79+R82+R83+R86+R89+R90+SUM(R93:R99)</f>
        <v>452470786</v>
      </c>
      <c r="S69" s="41">
        <f t="shared" si="16"/>
        <v>141516663</v>
      </c>
      <c r="T69" s="39">
        <f t="shared" si="16"/>
        <v>290654838</v>
      </c>
      <c r="U69" s="39">
        <f t="shared" si="16"/>
        <v>560992739</v>
      </c>
      <c r="V69" s="39">
        <f>V79+V82+V83+V86+V89+V90+SUM(V93:V99)</f>
        <v>848341404</v>
      </c>
      <c r="W69" s="41">
        <f>W79+W82+W83+W86+W89+W90+SUM(W93:W99)</f>
        <v>1952467611</v>
      </c>
      <c r="X69" s="41">
        <f t="shared" si="16"/>
        <v>6560039119</v>
      </c>
      <c r="Y69" s="39">
        <f t="shared" si="16"/>
        <v>-1336590689</v>
      </c>
      <c r="Z69" s="42">
        <f>+IF(X69&lt;&gt;0,+(Y69/X69)*100,0)</f>
        <v>-20.374736564128103</v>
      </c>
      <c r="AA69" s="43">
        <f>AA79+AA82+AA83+AA86+AA89+AA90+SUM(AA93:AA99)</f>
        <v>6569920073</v>
      </c>
    </row>
    <row r="70" spans="1:27" ht="12.75">
      <c r="A70" s="45" t="s">
        <v>33</v>
      </c>
      <c r="B70" s="46"/>
      <c r="C70" s="10">
        <v>-20774780</v>
      </c>
      <c r="D70" s="11"/>
      <c r="E70" s="10">
        <v>2208239920</v>
      </c>
      <c r="F70" s="12">
        <v>1197336831</v>
      </c>
      <c r="G70" s="12">
        <v>580609594</v>
      </c>
      <c r="H70" s="10">
        <v>-29242712</v>
      </c>
      <c r="I70" s="10">
        <v>85486317</v>
      </c>
      <c r="J70" s="12">
        <f>SUM(BUF:CPT!J70)</f>
        <v>168770746</v>
      </c>
      <c r="K70" s="12">
        <v>-13201155</v>
      </c>
      <c r="L70" s="10">
        <v>15205880</v>
      </c>
      <c r="M70" s="10">
        <v>61190845</v>
      </c>
      <c r="N70" s="12">
        <f>SUM(BUF:CPT!N70)</f>
        <v>63195570</v>
      </c>
      <c r="O70" s="12">
        <v>-32478657</v>
      </c>
      <c r="P70" s="10">
        <v>799292</v>
      </c>
      <c r="Q70" s="10">
        <v>127879139</v>
      </c>
      <c r="R70" s="12">
        <f>SUM(BUF:CPT!R70)</f>
        <v>96199774</v>
      </c>
      <c r="S70" s="12">
        <v>-50574394</v>
      </c>
      <c r="T70" s="10">
        <v>120917219</v>
      </c>
      <c r="U70" s="10">
        <v>91702650</v>
      </c>
      <c r="V70" s="10">
        <f>SUM(BUF:CPT!V70)</f>
        <v>247405399</v>
      </c>
      <c r="W70" s="12">
        <f>J70+N70+R70+V70</f>
        <v>575571489</v>
      </c>
      <c r="X70" s="12">
        <v>1226136831</v>
      </c>
      <c r="Y70" s="10">
        <v>-267842813</v>
      </c>
      <c r="Z70" s="1">
        <v>-21.8444</v>
      </c>
      <c r="AA70" s="22">
        <v>1197336831</v>
      </c>
    </row>
    <row r="71" spans="1:27" ht="12.75">
      <c r="A71" s="45" t="s">
        <v>34</v>
      </c>
      <c r="B71" s="46"/>
      <c r="C71" s="10">
        <v>1688315</v>
      </c>
      <c r="D71" s="11"/>
      <c r="E71" s="10">
        <v>258801000</v>
      </c>
      <c r="F71" s="12">
        <v>177675251</v>
      </c>
      <c r="G71" s="12">
        <v>137544887</v>
      </c>
      <c r="H71" s="10">
        <v>18605037</v>
      </c>
      <c r="I71" s="10">
        <v>-8481505</v>
      </c>
      <c r="J71" s="12">
        <f>SUM(BUF:CPT!J71)</f>
        <v>20664897</v>
      </c>
      <c r="K71" s="12">
        <v>13522280</v>
      </c>
      <c r="L71" s="10"/>
      <c r="M71" s="10">
        <v>3507363</v>
      </c>
      <c r="N71" s="12">
        <f>SUM(BUF:CPT!N71)</f>
        <v>17029643</v>
      </c>
      <c r="O71" s="12">
        <v>12728624</v>
      </c>
      <c r="P71" s="10">
        <v>13867386</v>
      </c>
      <c r="Q71" s="10">
        <v>24041258</v>
      </c>
      <c r="R71" s="12">
        <f>SUM(BUF:CPT!R71)</f>
        <v>50637268</v>
      </c>
      <c r="S71" s="12">
        <v>159739</v>
      </c>
      <c r="T71" s="10">
        <v>1979992</v>
      </c>
      <c r="U71" s="10">
        <v>1755494</v>
      </c>
      <c r="V71" s="10">
        <f>SUM(BUF:CPT!V71)</f>
        <v>3895225</v>
      </c>
      <c r="W71" s="12">
        <f aca="true" t="shared" si="17" ref="W71:W78">J71+N71+R71+V71</f>
        <v>92227033</v>
      </c>
      <c r="X71" s="12">
        <v>176775251</v>
      </c>
      <c r="Y71" s="10">
        <v>42455304</v>
      </c>
      <c r="Z71" s="1">
        <v>24.0165</v>
      </c>
      <c r="AA71" s="22">
        <v>177675251</v>
      </c>
    </row>
    <row r="72" spans="1:27" ht="12.75">
      <c r="A72" s="45" t="s">
        <v>35</v>
      </c>
      <c r="B72" s="46"/>
      <c r="C72" s="10">
        <v>44555479</v>
      </c>
      <c r="D72" s="11"/>
      <c r="E72" s="10">
        <v>500873813</v>
      </c>
      <c r="F72" s="12">
        <v>330819766</v>
      </c>
      <c r="G72" s="12">
        <v>544850447</v>
      </c>
      <c r="H72" s="10">
        <v>15672247</v>
      </c>
      <c r="I72" s="10">
        <v>266354</v>
      </c>
      <c r="J72" s="12">
        <f>SUM(BUF:CPT!J72)</f>
        <v>24207985</v>
      </c>
      <c r="K72" s="12">
        <v>7436260</v>
      </c>
      <c r="L72" s="10">
        <v>3668707</v>
      </c>
      <c r="M72" s="10">
        <v>20075693</v>
      </c>
      <c r="N72" s="12">
        <f>SUM(BUF:CPT!N72)</f>
        <v>31180660</v>
      </c>
      <c r="O72" s="12">
        <v>23216017</v>
      </c>
      <c r="P72" s="10">
        <v>-1673302</v>
      </c>
      <c r="Q72" s="10">
        <v>35384481</v>
      </c>
      <c r="R72" s="12">
        <f>SUM(BUF:CPT!R72)</f>
        <v>56927196</v>
      </c>
      <c r="S72" s="12">
        <v>34481640</v>
      </c>
      <c r="T72" s="10">
        <v>26503062</v>
      </c>
      <c r="U72" s="10">
        <v>115425665</v>
      </c>
      <c r="V72" s="10">
        <f>SUM(BUF:CPT!V72)</f>
        <v>83572134</v>
      </c>
      <c r="W72" s="12">
        <f t="shared" si="17"/>
        <v>195887975</v>
      </c>
      <c r="X72" s="12">
        <v>330819763</v>
      </c>
      <c r="Y72" s="10">
        <v>494487508</v>
      </c>
      <c r="Z72" s="1">
        <v>149.4734</v>
      </c>
      <c r="AA72" s="22">
        <v>330819766</v>
      </c>
    </row>
    <row r="73" spans="1:27" ht="12.75">
      <c r="A73" s="45" t="s">
        <v>36</v>
      </c>
      <c r="B73" s="46"/>
      <c r="C73" s="10">
        <v>108928791</v>
      </c>
      <c r="D73" s="11"/>
      <c r="E73" s="10">
        <v>395468000</v>
      </c>
      <c r="F73" s="12">
        <v>792680645</v>
      </c>
      <c r="G73" s="12">
        <v>781106941</v>
      </c>
      <c r="H73" s="10">
        <v>4570506</v>
      </c>
      <c r="I73" s="10">
        <v>4148767</v>
      </c>
      <c r="J73" s="12">
        <f>SUM(BUF:CPT!J73)</f>
        <v>14652721</v>
      </c>
      <c r="K73" s="12">
        <v>13706792</v>
      </c>
      <c r="L73" s="10">
        <v>647006</v>
      </c>
      <c r="M73" s="10">
        <v>6499919</v>
      </c>
      <c r="N73" s="12">
        <f>SUM(BUF:CPT!N73)</f>
        <v>20853717</v>
      </c>
      <c r="O73" s="12">
        <v>12614908</v>
      </c>
      <c r="P73" s="10">
        <v>8013583</v>
      </c>
      <c r="Q73" s="10">
        <v>1348085</v>
      </c>
      <c r="R73" s="12">
        <f>SUM(BUF:CPT!R73)</f>
        <v>21976576</v>
      </c>
      <c r="S73" s="12">
        <v>15359939</v>
      </c>
      <c r="T73" s="10">
        <v>14841557</v>
      </c>
      <c r="U73" s="10">
        <v>59547153</v>
      </c>
      <c r="V73" s="10">
        <f>SUM(BUF:CPT!V73)</f>
        <v>37902104</v>
      </c>
      <c r="W73" s="12">
        <f t="shared" si="17"/>
        <v>95385118</v>
      </c>
      <c r="X73" s="12">
        <v>792680644</v>
      </c>
      <c r="Y73" s="10">
        <v>129724512</v>
      </c>
      <c r="Z73" s="1">
        <v>16.3653</v>
      </c>
      <c r="AA73" s="22">
        <v>792680645</v>
      </c>
    </row>
    <row r="74" spans="1:27" ht="12.75">
      <c r="A74" s="45" t="s">
        <v>37</v>
      </c>
      <c r="B74" s="46"/>
      <c r="C74" s="10">
        <v>43218607</v>
      </c>
      <c r="D74" s="11"/>
      <c r="E74" s="10">
        <v>1309003788</v>
      </c>
      <c r="F74" s="12">
        <v>1230562729</v>
      </c>
      <c r="G74" s="12">
        <v>717296478</v>
      </c>
      <c r="H74" s="10">
        <v>1575281</v>
      </c>
      <c r="I74" s="10">
        <v>7743257</v>
      </c>
      <c r="J74" s="12">
        <f>SUM(BUF:CPT!J74)</f>
        <v>4168120</v>
      </c>
      <c r="K74" s="12">
        <v>1659014</v>
      </c>
      <c r="L74" s="10">
        <v>1334148</v>
      </c>
      <c r="M74" s="10">
        <v>2967928</v>
      </c>
      <c r="N74" s="12">
        <f>SUM(BUF:CPT!N74)</f>
        <v>5961090</v>
      </c>
      <c r="O74" s="12">
        <v>23983703</v>
      </c>
      <c r="P74" s="10">
        <v>8135686</v>
      </c>
      <c r="Q74" s="10">
        <v>14110717</v>
      </c>
      <c r="R74" s="12">
        <f>SUM(BUF:CPT!R74)</f>
        <v>46230106</v>
      </c>
      <c r="S74" s="12">
        <v>3179863</v>
      </c>
      <c r="T74" s="10">
        <v>22615011</v>
      </c>
      <c r="U74" s="10">
        <v>44872979</v>
      </c>
      <c r="V74" s="10">
        <f>SUM(BUF:CPT!V74)</f>
        <v>41504452</v>
      </c>
      <c r="W74" s="12">
        <f t="shared" si="17"/>
        <v>97863768</v>
      </c>
      <c r="X74" s="12">
        <v>1227062722</v>
      </c>
      <c r="Y74" s="10">
        <v>-377588657</v>
      </c>
      <c r="Z74" s="1">
        <v>-30.7717</v>
      </c>
      <c r="AA74" s="22">
        <v>1230562729</v>
      </c>
    </row>
    <row r="75" spans="1:27" ht="12.75">
      <c r="A75" s="45" t="s">
        <v>38</v>
      </c>
      <c r="B75" s="46"/>
      <c r="C75" s="10">
        <v>792479</v>
      </c>
      <c r="D75" s="11"/>
      <c r="E75" s="10">
        <v>141225000</v>
      </c>
      <c r="F75" s="12">
        <v>103944209</v>
      </c>
      <c r="G75" s="12">
        <v>27453812</v>
      </c>
      <c r="H75" s="10">
        <v>363950</v>
      </c>
      <c r="I75" s="10">
        <v>1149495</v>
      </c>
      <c r="J75" s="12">
        <f>SUM(BUF:CPT!J75)</f>
        <v>1451944</v>
      </c>
      <c r="K75" s="12">
        <v>1458654</v>
      </c>
      <c r="L75" s="10"/>
      <c r="M75" s="10">
        <v>126368</v>
      </c>
      <c r="N75" s="12">
        <f>SUM(BUF:CPT!N75)</f>
        <v>1585022</v>
      </c>
      <c r="O75" s="12">
        <v>2428529</v>
      </c>
      <c r="P75" s="10">
        <v>60296</v>
      </c>
      <c r="Q75" s="10">
        <v>1149162</v>
      </c>
      <c r="R75" s="12">
        <f>SUM(BUF:CPT!R75)</f>
        <v>3637987</v>
      </c>
      <c r="S75" s="12">
        <v>642273</v>
      </c>
      <c r="T75" s="10"/>
      <c r="U75" s="10">
        <v>837610</v>
      </c>
      <c r="V75" s="10">
        <f>SUM(BUF:CPT!V75)</f>
        <v>1479883</v>
      </c>
      <c r="W75" s="12">
        <f t="shared" si="17"/>
        <v>8154836</v>
      </c>
      <c r="X75" s="12">
        <v>103944209</v>
      </c>
      <c r="Y75" s="10">
        <v>-68274060</v>
      </c>
      <c r="Z75" s="1">
        <v>-65.6834</v>
      </c>
      <c r="AA75" s="22">
        <v>103944209</v>
      </c>
    </row>
    <row r="76" spans="1:27" ht="12.75">
      <c r="A76" s="45" t="s">
        <v>39</v>
      </c>
      <c r="B76" s="38"/>
      <c r="C76" s="10"/>
      <c r="D76" s="11"/>
      <c r="E76" s="10"/>
      <c r="F76" s="12"/>
      <c r="G76" s="12"/>
      <c r="H76" s="10"/>
      <c r="I76" s="10"/>
      <c r="J76" s="12">
        <f>SUM(BUF:CPT!J76)</f>
        <v>0</v>
      </c>
      <c r="K76" s="12"/>
      <c r="L76" s="10"/>
      <c r="M76" s="10"/>
      <c r="N76" s="12">
        <f>SUM(BUF:CPT!N76)</f>
        <v>0</v>
      </c>
      <c r="O76" s="12"/>
      <c r="P76" s="10"/>
      <c r="Q76" s="10"/>
      <c r="R76" s="12">
        <f>SUM(BUF:CPT!R76)</f>
        <v>0</v>
      </c>
      <c r="S76" s="12"/>
      <c r="T76" s="10"/>
      <c r="U76" s="10"/>
      <c r="V76" s="10">
        <f>SUM(BUF:CPT!V76)</f>
        <v>0</v>
      </c>
      <c r="W76" s="12">
        <f t="shared" si="17"/>
        <v>0</v>
      </c>
      <c r="X76" s="12"/>
      <c r="Y76" s="10"/>
      <c r="Z76" s="1"/>
      <c r="AA76" s="22"/>
    </row>
    <row r="77" spans="1:27" ht="12.75">
      <c r="A77" s="45" t="s">
        <v>40</v>
      </c>
      <c r="B77" s="38"/>
      <c r="C77" s="13">
        <v>7326296</v>
      </c>
      <c r="D77" s="14"/>
      <c r="E77" s="13">
        <v>36290000</v>
      </c>
      <c r="F77" s="15">
        <v>8907128</v>
      </c>
      <c r="G77" s="15">
        <v>7541144</v>
      </c>
      <c r="H77" s="13">
        <v>15538824</v>
      </c>
      <c r="I77" s="13">
        <v>-23079968</v>
      </c>
      <c r="J77" s="15">
        <f>SUM(BUF:CPT!J77)</f>
        <v>0</v>
      </c>
      <c r="K77" s="15">
        <v>55710</v>
      </c>
      <c r="L77" s="13"/>
      <c r="M77" s="13"/>
      <c r="N77" s="15">
        <f>SUM(BUF:CPT!N77)</f>
        <v>55710</v>
      </c>
      <c r="O77" s="15">
        <v>302661</v>
      </c>
      <c r="P77" s="13">
        <v>38852</v>
      </c>
      <c r="Q77" s="13">
        <v>863683</v>
      </c>
      <c r="R77" s="15">
        <f>SUM(BUF:CPT!R77)</f>
        <v>1205196</v>
      </c>
      <c r="S77" s="15">
        <v>1670871</v>
      </c>
      <c r="T77" s="13">
        <v>16107125</v>
      </c>
      <c r="U77" s="13">
        <v>25098496</v>
      </c>
      <c r="V77" s="13">
        <f>SUM(BUF:CPT!V77)</f>
        <v>42876492</v>
      </c>
      <c r="W77" s="15">
        <f t="shared" si="17"/>
        <v>44137398</v>
      </c>
      <c r="X77" s="15">
        <v>8907128</v>
      </c>
      <c r="Y77" s="13">
        <v>35230270</v>
      </c>
      <c r="Z77" s="2">
        <v>395.529</v>
      </c>
      <c r="AA77" s="23">
        <v>8907128</v>
      </c>
    </row>
    <row r="78" spans="1:27" ht="12.75">
      <c r="A78" s="45" t="s">
        <v>41</v>
      </c>
      <c r="B78" s="38"/>
      <c r="C78" s="16">
        <v>8174628</v>
      </c>
      <c r="D78" s="17"/>
      <c r="E78" s="16">
        <v>32064000</v>
      </c>
      <c r="F78" s="18">
        <v>80798235</v>
      </c>
      <c r="G78" s="18">
        <v>218165</v>
      </c>
      <c r="H78" s="16"/>
      <c r="I78" s="16">
        <v>-66510</v>
      </c>
      <c r="J78" s="18">
        <f>SUM(BUF:CPT!J78)</f>
        <v>149385</v>
      </c>
      <c r="K78" s="18">
        <v>270827</v>
      </c>
      <c r="L78" s="16"/>
      <c r="M78" s="16">
        <v>671045</v>
      </c>
      <c r="N78" s="18">
        <f>SUM(BUF:CPT!N78)</f>
        <v>941872</v>
      </c>
      <c r="O78" s="18">
        <v>101869</v>
      </c>
      <c r="P78" s="16">
        <v>349938</v>
      </c>
      <c r="Q78" s="16">
        <v>-144927</v>
      </c>
      <c r="R78" s="18">
        <f>SUM(BUF:CPT!R78)</f>
        <v>306880</v>
      </c>
      <c r="S78" s="18">
        <v>18916465</v>
      </c>
      <c r="T78" s="16">
        <v>1820512</v>
      </c>
      <c r="U78" s="16">
        <v>23027581</v>
      </c>
      <c r="V78" s="16">
        <f>SUM(BUF:CPT!V78)</f>
        <v>28967046</v>
      </c>
      <c r="W78" s="18">
        <f t="shared" si="17"/>
        <v>30365183</v>
      </c>
      <c r="X78" s="18">
        <v>80798235</v>
      </c>
      <c r="Y78" s="16">
        <v>-35633270</v>
      </c>
      <c r="Z78" s="3">
        <v>-44.1015</v>
      </c>
      <c r="AA78" s="24">
        <v>80798235</v>
      </c>
    </row>
    <row r="79" spans="1:27" ht="12.75">
      <c r="A79" s="47" t="s">
        <v>42</v>
      </c>
      <c r="B79" s="38"/>
      <c r="C79" s="10">
        <f aca="true" t="shared" si="18" ref="C79:Y79">SUM(C70:C78)</f>
        <v>193909815</v>
      </c>
      <c r="D79" s="11">
        <f t="shared" si="18"/>
        <v>0</v>
      </c>
      <c r="E79" s="10">
        <f t="shared" si="18"/>
        <v>4881965521</v>
      </c>
      <c r="F79" s="12">
        <f t="shared" si="18"/>
        <v>3922724794</v>
      </c>
      <c r="G79" s="12">
        <f t="shared" si="18"/>
        <v>2796621468</v>
      </c>
      <c r="H79" s="10">
        <f t="shared" si="18"/>
        <v>27083133</v>
      </c>
      <c r="I79" s="10">
        <f t="shared" si="18"/>
        <v>67166207</v>
      </c>
      <c r="J79" s="12">
        <f t="shared" si="18"/>
        <v>234065798</v>
      </c>
      <c r="K79" s="12">
        <f t="shared" si="18"/>
        <v>24908382</v>
      </c>
      <c r="L79" s="10">
        <f t="shared" si="18"/>
        <v>20855741</v>
      </c>
      <c r="M79" s="10">
        <f t="shared" si="18"/>
        <v>95039161</v>
      </c>
      <c r="N79" s="12">
        <f>SUM(N70:N78)</f>
        <v>140803284</v>
      </c>
      <c r="O79" s="12">
        <f t="shared" si="18"/>
        <v>42897654</v>
      </c>
      <c r="P79" s="10">
        <f t="shared" si="18"/>
        <v>29591731</v>
      </c>
      <c r="Q79" s="10">
        <f t="shared" si="18"/>
        <v>204631598</v>
      </c>
      <c r="R79" s="12">
        <f>SUM(R70:R78)</f>
        <v>277120983</v>
      </c>
      <c r="S79" s="12">
        <f t="shared" si="18"/>
        <v>23836396</v>
      </c>
      <c r="T79" s="10">
        <f t="shared" si="18"/>
        <v>204784478</v>
      </c>
      <c r="U79" s="10">
        <f t="shared" si="18"/>
        <v>362267628</v>
      </c>
      <c r="V79" s="10">
        <f>SUM(V70:V78)</f>
        <v>487602735</v>
      </c>
      <c r="W79" s="12">
        <f>SUM(W70:W78)</f>
        <v>1139592800</v>
      </c>
      <c r="X79" s="12">
        <f t="shared" si="18"/>
        <v>3947124783</v>
      </c>
      <c r="Y79" s="10">
        <f t="shared" si="18"/>
        <v>-47441206</v>
      </c>
      <c r="Z79" s="1">
        <f>+IF(X79&lt;&gt;0,+(Y79/X79)*100,0)</f>
        <v>-1.20191806968774</v>
      </c>
      <c r="AA79" s="22">
        <f>SUM(AA70:AA78)</f>
        <v>3922724794</v>
      </c>
    </row>
    <row r="80" spans="1:27" ht="12.75">
      <c r="A80" s="48" t="s">
        <v>43</v>
      </c>
      <c r="B80" s="49"/>
      <c r="C80" s="10">
        <v>86778291</v>
      </c>
      <c r="D80" s="11"/>
      <c r="E80" s="10">
        <v>1094136206</v>
      </c>
      <c r="F80" s="12">
        <v>865257684</v>
      </c>
      <c r="G80" s="12">
        <v>179875191</v>
      </c>
      <c r="H80" s="10">
        <v>14554187</v>
      </c>
      <c r="I80" s="10">
        <v>9777864</v>
      </c>
      <c r="J80" s="12">
        <f>SUM(BUF:CPT!J80)</f>
        <v>30864810</v>
      </c>
      <c r="K80" s="12">
        <v>19327837</v>
      </c>
      <c r="L80" s="10">
        <v>18321393</v>
      </c>
      <c r="M80" s="10">
        <v>25089821</v>
      </c>
      <c r="N80" s="12">
        <f>SUM(BUF:CPT!N80)</f>
        <v>62739051</v>
      </c>
      <c r="O80" s="12">
        <v>21175800</v>
      </c>
      <c r="P80" s="10">
        <v>10442243</v>
      </c>
      <c r="Q80" s="10">
        <v>20982588</v>
      </c>
      <c r="R80" s="12">
        <f>SUM(BUF:CPT!R80)</f>
        <v>52600631</v>
      </c>
      <c r="S80" s="12">
        <v>6420201</v>
      </c>
      <c r="T80" s="10">
        <v>14937422</v>
      </c>
      <c r="U80" s="10">
        <v>68198452</v>
      </c>
      <c r="V80" s="10">
        <f>SUM(BUF:CPT!V80)</f>
        <v>90061472</v>
      </c>
      <c r="W80" s="12">
        <f>J80+N80+R80+V80</f>
        <v>236265964</v>
      </c>
      <c r="X80" s="12">
        <v>797324352</v>
      </c>
      <c r="Y80" s="10">
        <v>-388221353</v>
      </c>
      <c r="Z80" s="1">
        <v>-48.6905</v>
      </c>
      <c r="AA80" s="22">
        <v>865257684</v>
      </c>
    </row>
    <row r="81" spans="1:27" ht="12.75">
      <c r="A81" s="48" t="s">
        <v>44</v>
      </c>
      <c r="B81" s="38"/>
      <c r="C81" s="16">
        <v>28032605</v>
      </c>
      <c r="D81" s="17"/>
      <c r="E81" s="16">
        <v>228052862</v>
      </c>
      <c r="F81" s="18">
        <v>246942635</v>
      </c>
      <c r="G81" s="18">
        <v>94958624</v>
      </c>
      <c r="H81" s="16">
        <v>3398204</v>
      </c>
      <c r="I81" s="16">
        <v>3562081</v>
      </c>
      <c r="J81" s="18">
        <f>SUM(BUF:CPT!J81)</f>
        <v>8149759</v>
      </c>
      <c r="K81" s="18">
        <v>3976881</v>
      </c>
      <c r="L81" s="16">
        <v>2334355</v>
      </c>
      <c r="M81" s="16">
        <v>3437208</v>
      </c>
      <c r="N81" s="18">
        <f>SUM(BUF:CPT!N81)</f>
        <v>9748444</v>
      </c>
      <c r="O81" s="18">
        <v>2396018</v>
      </c>
      <c r="P81" s="16">
        <v>8010314</v>
      </c>
      <c r="Q81" s="16">
        <v>276767</v>
      </c>
      <c r="R81" s="18">
        <f>SUM(BUF:CPT!R81)</f>
        <v>10683099</v>
      </c>
      <c r="S81" s="18">
        <v>9339863</v>
      </c>
      <c r="T81" s="16">
        <v>2461672</v>
      </c>
      <c r="U81" s="16">
        <v>14154968</v>
      </c>
      <c r="V81" s="16">
        <f>SUM(BUF:CPT!V81)</f>
        <v>14334447</v>
      </c>
      <c r="W81" s="18">
        <f>J81+N81+R81+V81</f>
        <v>42915749</v>
      </c>
      <c r="X81" s="18">
        <v>247642638</v>
      </c>
      <c r="Y81" s="16">
        <v>-99335683</v>
      </c>
      <c r="Z81" s="3">
        <v>-40.1125</v>
      </c>
      <c r="AA81" s="24">
        <v>246942635</v>
      </c>
    </row>
    <row r="82" spans="1:27" ht="12.75">
      <c r="A82" s="47" t="s">
        <v>45</v>
      </c>
      <c r="B82" s="38"/>
      <c r="C82" s="19">
        <f aca="true" t="shared" si="19" ref="C82:Y82">SUM(C80:C81)</f>
        <v>114810896</v>
      </c>
      <c r="D82" s="20">
        <f t="shared" si="19"/>
        <v>0</v>
      </c>
      <c r="E82" s="19">
        <f t="shared" si="19"/>
        <v>1322189068</v>
      </c>
      <c r="F82" s="21">
        <f t="shared" si="19"/>
        <v>1112200319</v>
      </c>
      <c r="G82" s="21">
        <f t="shared" si="19"/>
        <v>274833815</v>
      </c>
      <c r="H82" s="19">
        <f t="shared" si="19"/>
        <v>17952391</v>
      </c>
      <c r="I82" s="19">
        <f t="shared" si="19"/>
        <v>13339945</v>
      </c>
      <c r="J82" s="21">
        <f t="shared" si="19"/>
        <v>39014569</v>
      </c>
      <c r="K82" s="21">
        <f t="shared" si="19"/>
        <v>23304718</v>
      </c>
      <c r="L82" s="19">
        <f t="shared" si="19"/>
        <v>20655748</v>
      </c>
      <c r="M82" s="19">
        <f t="shared" si="19"/>
        <v>28527029</v>
      </c>
      <c r="N82" s="21">
        <f>SUM(N80:N81)</f>
        <v>72487495</v>
      </c>
      <c r="O82" s="21">
        <f t="shared" si="19"/>
        <v>23571818</v>
      </c>
      <c r="P82" s="19">
        <f t="shared" si="19"/>
        <v>18452557</v>
      </c>
      <c r="Q82" s="19">
        <f t="shared" si="19"/>
        <v>21259355</v>
      </c>
      <c r="R82" s="21">
        <f>SUM(R80:R81)</f>
        <v>63283730</v>
      </c>
      <c r="S82" s="21">
        <f t="shared" si="19"/>
        <v>15760064</v>
      </c>
      <c r="T82" s="19">
        <f t="shared" si="19"/>
        <v>17399094</v>
      </c>
      <c r="U82" s="19">
        <f t="shared" si="19"/>
        <v>82353420</v>
      </c>
      <c r="V82" s="19">
        <f>SUM(V80:V81)</f>
        <v>104395919</v>
      </c>
      <c r="W82" s="21">
        <f>SUM(W80:W81)</f>
        <v>279181713</v>
      </c>
      <c r="X82" s="21">
        <f t="shared" si="19"/>
        <v>1044966990</v>
      </c>
      <c r="Y82" s="19">
        <f t="shared" si="19"/>
        <v>-487557036</v>
      </c>
      <c r="Z82" s="4">
        <f>+IF(X82&lt;&gt;0,+(Y82/X82)*100,0)</f>
        <v>-46.65764953972374</v>
      </c>
      <c r="AA82" s="25">
        <f>SUM(AA80:AA81)</f>
        <v>1112200319</v>
      </c>
    </row>
    <row r="83" spans="1:27" ht="12.75">
      <c r="A83" s="50" t="s">
        <v>91</v>
      </c>
      <c r="B83" s="38"/>
      <c r="C83" s="10"/>
      <c r="D83" s="11"/>
      <c r="E83" s="10">
        <v>550000</v>
      </c>
      <c r="F83" s="12">
        <v>6950000</v>
      </c>
      <c r="G83" s="12">
        <v>1913685</v>
      </c>
      <c r="H83" s="10">
        <v>208283</v>
      </c>
      <c r="I83" s="10"/>
      <c r="J83" s="12">
        <f>SUM(BUF:CPT!J83)</f>
        <v>208283</v>
      </c>
      <c r="K83" s="12"/>
      <c r="L83" s="10"/>
      <c r="M83" s="10"/>
      <c r="N83" s="12">
        <f>SUM(BUF:CPT!N83)</f>
        <v>0</v>
      </c>
      <c r="O83" s="12"/>
      <c r="P83" s="10"/>
      <c r="Q83" s="10">
        <v>57799</v>
      </c>
      <c r="R83" s="12">
        <f>SUM(BUF:CPT!R83)</f>
        <v>57799</v>
      </c>
      <c r="S83" s="12"/>
      <c r="T83" s="10"/>
      <c r="U83" s="10"/>
      <c r="V83" s="10">
        <f>SUM(BUF:CPT!V83)</f>
        <v>0</v>
      </c>
      <c r="W83" s="12">
        <f>J83+N83+R83+V83</f>
        <v>266082</v>
      </c>
      <c r="X83" s="12">
        <v>6950000</v>
      </c>
      <c r="Y83" s="10">
        <v>-4770233</v>
      </c>
      <c r="Z83" s="1">
        <v>-68.6364</v>
      </c>
      <c r="AA83" s="22">
        <v>6950000</v>
      </c>
    </row>
    <row r="84" spans="1:27" ht="12.75">
      <c r="A84" s="48" t="s">
        <v>46</v>
      </c>
      <c r="B84" s="38"/>
      <c r="C84" s="13">
        <v>9050</v>
      </c>
      <c r="D84" s="14"/>
      <c r="E84" s="13"/>
      <c r="F84" s="15">
        <v>4999998</v>
      </c>
      <c r="G84" s="15"/>
      <c r="H84" s="13"/>
      <c r="I84" s="13"/>
      <c r="J84" s="15">
        <f>SUM(BUF:CPT!J84)</f>
        <v>0</v>
      </c>
      <c r="K84" s="15"/>
      <c r="L84" s="13"/>
      <c r="M84" s="13"/>
      <c r="N84" s="15">
        <f>SUM(BUF:CPT!N84)</f>
        <v>0</v>
      </c>
      <c r="O84" s="15"/>
      <c r="P84" s="13"/>
      <c r="Q84" s="13"/>
      <c r="R84" s="15">
        <f>SUM(BUF:CPT!R84)</f>
        <v>0</v>
      </c>
      <c r="S84" s="15"/>
      <c r="T84" s="13"/>
      <c r="U84" s="13">
        <v>57500</v>
      </c>
      <c r="V84" s="13">
        <f>SUM(BUF:CPT!V84)</f>
        <v>57500</v>
      </c>
      <c r="W84" s="15">
        <f>J84+N84+R84+V84</f>
        <v>57500</v>
      </c>
      <c r="X84" s="15">
        <v>4999998</v>
      </c>
      <c r="Y84" s="13">
        <v>-4942498</v>
      </c>
      <c r="Z84" s="2">
        <v>-98.85</v>
      </c>
      <c r="AA84" s="23">
        <v>4999998</v>
      </c>
    </row>
    <row r="85" spans="1:27" ht="12.75">
      <c r="A85" s="48" t="s">
        <v>47</v>
      </c>
      <c r="B85" s="38"/>
      <c r="C85" s="16">
        <v>103739</v>
      </c>
      <c r="D85" s="17"/>
      <c r="E85" s="16">
        <v>26358000</v>
      </c>
      <c r="F85" s="18">
        <v>94632228</v>
      </c>
      <c r="G85" s="18"/>
      <c r="H85" s="16"/>
      <c r="I85" s="16"/>
      <c r="J85" s="18">
        <f>SUM(BUF:CPT!J85)</f>
        <v>0</v>
      </c>
      <c r="K85" s="18"/>
      <c r="L85" s="16"/>
      <c r="M85" s="16">
        <v>2952490</v>
      </c>
      <c r="N85" s="18">
        <f>SUM(BUF:CPT!N85)</f>
        <v>2952490</v>
      </c>
      <c r="O85" s="18">
        <v>1363289</v>
      </c>
      <c r="P85" s="16">
        <v>2336511</v>
      </c>
      <c r="Q85" s="16">
        <v>-2153371</v>
      </c>
      <c r="R85" s="18">
        <f>SUM(BUF:CPT!R85)</f>
        <v>1546429</v>
      </c>
      <c r="S85" s="18">
        <v>595750</v>
      </c>
      <c r="T85" s="16">
        <v>-1263357</v>
      </c>
      <c r="U85" s="16"/>
      <c r="V85" s="16">
        <f>SUM(BUF:CPT!V85)</f>
        <v>-667607</v>
      </c>
      <c r="W85" s="18">
        <f>J85+N85+R85+V85</f>
        <v>3831312</v>
      </c>
      <c r="X85" s="18">
        <v>94632228</v>
      </c>
      <c r="Y85" s="16">
        <v>-90800916</v>
      </c>
      <c r="Z85" s="3">
        <v>-95.9514</v>
      </c>
      <c r="AA85" s="24">
        <v>94632228</v>
      </c>
    </row>
    <row r="86" spans="1:27" ht="12.75">
      <c r="A86" s="47" t="s">
        <v>48</v>
      </c>
      <c r="B86" s="38"/>
      <c r="C86" s="10">
        <f aca="true" t="shared" si="20" ref="C86:Y86">SUM(C84:C85)</f>
        <v>112789</v>
      </c>
      <c r="D86" s="11">
        <f t="shared" si="20"/>
        <v>0</v>
      </c>
      <c r="E86" s="10">
        <f t="shared" si="20"/>
        <v>26358000</v>
      </c>
      <c r="F86" s="12">
        <f t="shared" si="20"/>
        <v>99632226</v>
      </c>
      <c r="G86" s="12">
        <f t="shared" si="20"/>
        <v>0</v>
      </c>
      <c r="H86" s="10">
        <f t="shared" si="20"/>
        <v>0</v>
      </c>
      <c r="I86" s="10">
        <f t="shared" si="20"/>
        <v>0</v>
      </c>
      <c r="J86" s="12">
        <f t="shared" si="20"/>
        <v>0</v>
      </c>
      <c r="K86" s="12">
        <f t="shared" si="20"/>
        <v>0</v>
      </c>
      <c r="L86" s="10">
        <f t="shared" si="20"/>
        <v>0</v>
      </c>
      <c r="M86" s="10">
        <f t="shared" si="20"/>
        <v>2952490</v>
      </c>
      <c r="N86" s="12">
        <f>SUM(N84:N85)</f>
        <v>2952490</v>
      </c>
      <c r="O86" s="12">
        <f t="shared" si="20"/>
        <v>1363289</v>
      </c>
      <c r="P86" s="10">
        <f t="shared" si="20"/>
        <v>2336511</v>
      </c>
      <c r="Q86" s="10">
        <f t="shared" si="20"/>
        <v>-2153371</v>
      </c>
      <c r="R86" s="12">
        <f>SUM(R84:R85)</f>
        <v>1546429</v>
      </c>
      <c r="S86" s="12">
        <f t="shared" si="20"/>
        <v>595750</v>
      </c>
      <c r="T86" s="10">
        <f t="shared" si="20"/>
        <v>-1263357</v>
      </c>
      <c r="U86" s="10">
        <f t="shared" si="20"/>
        <v>57500</v>
      </c>
      <c r="V86" s="10">
        <f>SUM(V84:V85)</f>
        <v>-610107</v>
      </c>
      <c r="W86" s="12">
        <f>SUM(W84:W85)</f>
        <v>3888812</v>
      </c>
      <c r="X86" s="12">
        <f t="shared" si="20"/>
        <v>99632226</v>
      </c>
      <c r="Y86" s="10">
        <f t="shared" si="20"/>
        <v>-95743414</v>
      </c>
      <c r="Z86" s="1">
        <f>+IF(X86&lt;&gt;0,+(Y86/X86)*100,0)</f>
        <v>-96.09683316721238</v>
      </c>
      <c r="AA86" s="22">
        <f>SUM(AA84:AA85)</f>
        <v>99632226</v>
      </c>
    </row>
    <row r="87" spans="1:27" ht="12.75">
      <c r="A87" s="48" t="s">
        <v>49</v>
      </c>
      <c r="B87" s="49"/>
      <c r="C87" s="10">
        <v>313163912</v>
      </c>
      <c r="D87" s="11"/>
      <c r="E87" s="10">
        <v>939596610</v>
      </c>
      <c r="F87" s="12">
        <v>795888041</v>
      </c>
      <c r="G87" s="12">
        <v>73651182</v>
      </c>
      <c r="H87" s="10">
        <v>5541424</v>
      </c>
      <c r="I87" s="10">
        <v>627875</v>
      </c>
      <c r="J87" s="12">
        <f>SUM(BUF:CPT!J87)</f>
        <v>10955839</v>
      </c>
      <c r="K87" s="12">
        <v>4665060</v>
      </c>
      <c r="L87" s="10">
        <v>81760409</v>
      </c>
      <c r="M87" s="10">
        <v>21766292</v>
      </c>
      <c r="N87" s="12">
        <f>SUM(BUF:CPT!N87)</f>
        <v>108191761</v>
      </c>
      <c r="O87" s="12">
        <v>14235173</v>
      </c>
      <c r="P87" s="10">
        <v>14705081</v>
      </c>
      <c r="Q87" s="10">
        <v>33825305</v>
      </c>
      <c r="R87" s="12">
        <f>SUM(BUF:CPT!R87)</f>
        <v>62765559</v>
      </c>
      <c r="S87" s="12">
        <v>70087268</v>
      </c>
      <c r="T87" s="10">
        <v>54531080</v>
      </c>
      <c r="U87" s="10">
        <v>88985312</v>
      </c>
      <c r="V87" s="10">
        <f>SUM(BUF:CPT!V87)</f>
        <v>210754577</v>
      </c>
      <c r="W87" s="12">
        <f>J87+N87+R87+V87</f>
        <v>392667736</v>
      </c>
      <c r="X87" s="12">
        <v>819226547</v>
      </c>
      <c r="Y87" s="10">
        <v>-354845086</v>
      </c>
      <c r="Z87" s="1">
        <v>-43.3146</v>
      </c>
      <c r="AA87" s="22">
        <v>795888041</v>
      </c>
    </row>
    <row r="88" spans="1:27" ht="12.75">
      <c r="A88" s="48" t="s">
        <v>50</v>
      </c>
      <c r="B88" s="38"/>
      <c r="C88" s="16">
        <v>1671439</v>
      </c>
      <c r="D88" s="17"/>
      <c r="E88" s="16">
        <v>118486514</v>
      </c>
      <c r="F88" s="18">
        <v>145115054</v>
      </c>
      <c r="G88" s="18">
        <v>-1119056</v>
      </c>
      <c r="H88" s="16">
        <v>1038426</v>
      </c>
      <c r="I88" s="16">
        <v>-2283055</v>
      </c>
      <c r="J88" s="18">
        <f>SUM(BUF:CPT!J88)</f>
        <v>2890545</v>
      </c>
      <c r="K88" s="18">
        <v>6674749</v>
      </c>
      <c r="L88" s="16"/>
      <c r="M88" s="16">
        <v>221094</v>
      </c>
      <c r="N88" s="18">
        <f>SUM(BUF:CPT!N88)</f>
        <v>6895843</v>
      </c>
      <c r="O88" s="18">
        <v>2127390</v>
      </c>
      <c r="P88" s="16">
        <v>4017597</v>
      </c>
      <c r="Q88" s="16">
        <v>2705679</v>
      </c>
      <c r="R88" s="18">
        <f>SUM(BUF:CPT!R88)</f>
        <v>8850666</v>
      </c>
      <c r="S88" s="18"/>
      <c r="T88" s="16">
        <v>71291</v>
      </c>
      <c r="U88" s="16">
        <v>12331496</v>
      </c>
      <c r="V88" s="16">
        <f>SUM(BUF:CPT!V88)</f>
        <v>7476749</v>
      </c>
      <c r="W88" s="18">
        <f>J88+N88+R88+V88</f>
        <v>26113803</v>
      </c>
      <c r="X88" s="18">
        <v>145115054</v>
      </c>
      <c r="Y88" s="16">
        <v>-119329443</v>
      </c>
      <c r="Z88" s="3">
        <v>-82.2309</v>
      </c>
      <c r="AA88" s="24">
        <v>145115054</v>
      </c>
    </row>
    <row r="89" spans="1:27" ht="12.75">
      <c r="A89" s="47" t="s">
        <v>92</v>
      </c>
      <c r="B89" s="38"/>
      <c r="C89" s="19">
        <f aca="true" t="shared" si="21" ref="C89:Y89">SUM(C87:C88)</f>
        <v>314835351</v>
      </c>
      <c r="D89" s="20">
        <f t="shared" si="21"/>
        <v>0</v>
      </c>
      <c r="E89" s="19">
        <f t="shared" si="21"/>
        <v>1058083124</v>
      </c>
      <c r="F89" s="21">
        <f t="shared" si="21"/>
        <v>941003095</v>
      </c>
      <c r="G89" s="21">
        <f t="shared" si="21"/>
        <v>72532126</v>
      </c>
      <c r="H89" s="19">
        <f t="shared" si="21"/>
        <v>6579850</v>
      </c>
      <c r="I89" s="19">
        <f t="shared" si="21"/>
        <v>-1655180</v>
      </c>
      <c r="J89" s="21">
        <f t="shared" si="21"/>
        <v>13846384</v>
      </c>
      <c r="K89" s="21">
        <f t="shared" si="21"/>
        <v>11339809</v>
      </c>
      <c r="L89" s="19">
        <f t="shared" si="21"/>
        <v>81760409</v>
      </c>
      <c r="M89" s="19">
        <f t="shared" si="21"/>
        <v>21987386</v>
      </c>
      <c r="N89" s="21">
        <f>SUM(N87:N88)</f>
        <v>115087604</v>
      </c>
      <c r="O89" s="21">
        <f t="shared" si="21"/>
        <v>16362563</v>
      </c>
      <c r="P89" s="19">
        <f t="shared" si="21"/>
        <v>18722678</v>
      </c>
      <c r="Q89" s="19">
        <f t="shared" si="21"/>
        <v>36530984</v>
      </c>
      <c r="R89" s="21">
        <f>SUM(R87:R88)</f>
        <v>71616225</v>
      </c>
      <c r="S89" s="21">
        <f t="shared" si="21"/>
        <v>70087268</v>
      </c>
      <c r="T89" s="19">
        <f t="shared" si="21"/>
        <v>54602371</v>
      </c>
      <c r="U89" s="19">
        <f t="shared" si="21"/>
        <v>101316808</v>
      </c>
      <c r="V89" s="19">
        <f>SUM(V87:V88)</f>
        <v>218231326</v>
      </c>
      <c r="W89" s="21">
        <f>SUM(W87:W88)</f>
        <v>418781539</v>
      </c>
      <c r="X89" s="21">
        <f t="shared" si="21"/>
        <v>964341601</v>
      </c>
      <c r="Y89" s="19">
        <f t="shared" si="21"/>
        <v>-474174529</v>
      </c>
      <c r="Z89" s="4">
        <f>+IF(X89&lt;&gt;0,+(Y89/X89)*100,0)</f>
        <v>-49.170805086941385</v>
      </c>
      <c r="AA89" s="25">
        <f>SUM(AA87:AA88)</f>
        <v>941003095</v>
      </c>
    </row>
    <row r="90" spans="1:27" ht="12.75">
      <c r="A90" s="50" t="s">
        <v>51</v>
      </c>
      <c r="B90" s="38"/>
      <c r="C90" s="10"/>
      <c r="D90" s="11"/>
      <c r="E90" s="10"/>
      <c r="F90" s="12">
        <v>7850000</v>
      </c>
      <c r="G90" s="12">
        <v>6286579</v>
      </c>
      <c r="H90" s="10"/>
      <c r="I90" s="10"/>
      <c r="J90" s="12">
        <f>SUM(BUF:CPT!J90)</f>
        <v>0</v>
      </c>
      <c r="K90" s="12"/>
      <c r="L90" s="10"/>
      <c r="M90" s="10"/>
      <c r="N90" s="12">
        <f>SUM(BUF:CPT!N90)</f>
        <v>0</v>
      </c>
      <c r="O90" s="12"/>
      <c r="P90" s="10"/>
      <c r="Q90" s="10"/>
      <c r="R90" s="12">
        <f>SUM(BUF:CPT!R90)</f>
        <v>0</v>
      </c>
      <c r="S90" s="12"/>
      <c r="T90" s="10"/>
      <c r="U90" s="10">
        <v>-1999811</v>
      </c>
      <c r="V90" s="10">
        <f>SUM(BUF:CPT!V90)</f>
        <v>0</v>
      </c>
      <c r="W90" s="12">
        <f>J90+N90+R90+V90</f>
        <v>0</v>
      </c>
      <c r="X90" s="12">
        <v>7850001</v>
      </c>
      <c r="Y90" s="10">
        <v>-3563233</v>
      </c>
      <c r="Z90" s="1">
        <v>-45.3915</v>
      </c>
      <c r="AA90" s="22">
        <v>7850000</v>
      </c>
    </row>
    <row r="91" spans="1:27" ht="12.75">
      <c r="A91" s="48" t="s">
        <v>52</v>
      </c>
      <c r="B91" s="38"/>
      <c r="C91" s="13"/>
      <c r="D91" s="14"/>
      <c r="E91" s="13"/>
      <c r="F91" s="15"/>
      <c r="G91" s="15"/>
      <c r="H91" s="13"/>
      <c r="I91" s="13"/>
      <c r="J91" s="15">
        <f>SUM(BUF:CPT!J91)</f>
        <v>0</v>
      </c>
      <c r="K91" s="15"/>
      <c r="L91" s="13"/>
      <c r="M91" s="13"/>
      <c r="N91" s="15">
        <f>SUM(BUF:CPT!N91)</f>
        <v>0</v>
      </c>
      <c r="O91" s="15"/>
      <c r="P91" s="13"/>
      <c r="Q91" s="13"/>
      <c r="R91" s="15">
        <f>SUM(BUF:CPT!R91)</f>
        <v>0</v>
      </c>
      <c r="S91" s="15"/>
      <c r="T91" s="13"/>
      <c r="U91" s="13"/>
      <c r="V91" s="13">
        <f>SUM(BUF:CPT!V91)</f>
        <v>0</v>
      </c>
      <c r="W91" s="15">
        <f>J91+N91+R91+V91</f>
        <v>0</v>
      </c>
      <c r="X91" s="15"/>
      <c r="Y91" s="13"/>
      <c r="Z91" s="2"/>
      <c r="AA91" s="23"/>
    </row>
    <row r="92" spans="1:27" ht="12.75">
      <c r="A92" s="48" t="s">
        <v>53</v>
      </c>
      <c r="B92" s="38"/>
      <c r="C92" s="16">
        <v>19353926</v>
      </c>
      <c r="D92" s="17"/>
      <c r="E92" s="16">
        <v>210103000</v>
      </c>
      <c r="F92" s="18">
        <v>203803023</v>
      </c>
      <c r="G92" s="18">
        <v>30922657</v>
      </c>
      <c r="H92" s="16">
        <v>5753859</v>
      </c>
      <c r="I92" s="16">
        <v>-3171244</v>
      </c>
      <c r="J92" s="18">
        <f>SUM(BUF:CPT!J92)</f>
        <v>3472369</v>
      </c>
      <c r="K92" s="18">
        <v>8111843</v>
      </c>
      <c r="L92" s="16">
        <v>461959</v>
      </c>
      <c r="M92" s="16">
        <v>-8713410</v>
      </c>
      <c r="N92" s="18">
        <f>SUM(BUF:CPT!N92)</f>
        <v>-139608</v>
      </c>
      <c r="O92" s="18">
        <v>112949</v>
      </c>
      <c r="P92" s="16">
        <v>-112949</v>
      </c>
      <c r="Q92" s="16">
        <v>5914197</v>
      </c>
      <c r="R92" s="18">
        <f>SUM(BUF:CPT!R92)</f>
        <v>5914197</v>
      </c>
      <c r="S92" s="18">
        <v>2926625</v>
      </c>
      <c r="T92" s="16">
        <v>-828334</v>
      </c>
      <c r="U92" s="16">
        <v>-7429882</v>
      </c>
      <c r="V92" s="16">
        <f>SUM(BUF:CPT!V92)</f>
        <v>-5331591</v>
      </c>
      <c r="W92" s="18">
        <f>J92+N92+R92+V92</f>
        <v>3915367</v>
      </c>
      <c r="X92" s="18">
        <v>213416903</v>
      </c>
      <c r="Y92" s="16">
        <v>-179468633</v>
      </c>
      <c r="Z92" s="3">
        <v>-84.093</v>
      </c>
      <c r="AA92" s="24">
        <v>203803023</v>
      </c>
    </row>
    <row r="93" spans="1:27" ht="12.75">
      <c r="A93" s="47" t="s">
        <v>54</v>
      </c>
      <c r="B93" s="38"/>
      <c r="C93" s="10">
        <f aca="true" t="shared" si="22" ref="C93:Y93">SUM(C91:C92)</f>
        <v>19353926</v>
      </c>
      <c r="D93" s="11">
        <f t="shared" si="22"/>
        <v>0</v>
      </c>
      <c r="E93" s="10">
        <f t="shared" si="22"/>
        <v>210103000</v>
      </c>
      <c r="F93" s="12">
        <f t="shared" si="22"/>
        <v>203803023</v>
      </c>
      <c r="G93" s="12">
        <f t="shared" si="22"/>
        <v>30922657</v>
      </c>
      <c r="H93" s="10">
        <f t="shared" si="22"/>
        <v>5753859</v>
      </c>
      <c r="I93" s="10">
        <f t="shared" si="22"/>
        <v>-3171244</v>
      </c>
      <c r="J93" s="12">
        <f t="shared" si="22"/>
        <v>3472369</v>
      </c>
      <c r="K93" s="12">
        <f t="shared" si="22"/>
        <v>8111843</v>
      </c>
      <c r="L93" s="10">
        <f t="shared" si="22"/>
        <v>461959</v>
      </c>
      <c r="M93" s="10">
        <f t="shared" si="22"/>
        <v>-8713410</v>
      </c>
      <c r="N93" s="12">
        <f>SUM(N91:N92)</f>
        <v>-139608</v>
      </c>
      <c r="O93" s="12">
        <f t="shared" si="22"/>
        <v>112949</v>
      </c>
      <c r="P93" s="10">
        <f t="shared" si="22"/>
        <v>-112949</v>
      </c>
      <c r="Q93" s="10">
        <f t="shared" si="22"/>
        <v>5914197</v>
      </c>
      <c r="R93" s="12">
        <f>SUM(R91:R92)</f>
        <v>5914197</v>
      </c>
      <c r="S93" s="12">
        <f t="shared" si="22"/>
        <v>2926625</v>
      </c>
      <c r="T93" s="10">
        <f t="shared" si="22"/>
        <v>-828334</v>
      </c>
      <c r="U93" s="10">
        <f t="shared" si="22"/>
        <v>-7429882</v>
      </c>
      <c r="V93" s="10">
        <f>SUM(V91:V92)</f>
        <v>-5331591</v>
      </c>
      <c r="W93" s="12">
        <f>SUM(W91:W92)</f>
        <v>3915367</v>
      </c>
      <c r="X93" s="12">
        <f t="shared" si="22"/>
        <v>213416903</v>
      </c>
      <c r="Y93" s="10">
        <f t="shared" si="22"/>
        <v>-179468633</v>
      </c>
      <c r="Z93" s="1">
        <f>+IF(X93&lt;&gt;0,+(Y93/X93)*100,0)</f>
        <v>-84.09297973928523</v>
      </c>
      <c r="AA93" s="22">
        <f>SUM(AA91:AA92)</f>
        <v>203803023</v>
      </c>
    </row>
    <row r="94" spans="1:27" ht="12.75">
      <c r="A94" s="51" t="s">
        <v>55</v>
      </c>
      <c r="B94" s="38"/>
      <c r="C94" s="13">
        <v>2734566</v>
      </c>
      <c r="D94" s="14"/>
      <c r="E94" s="13">
        <v>46782000</v>
      </c>
      <c r="F94" s="15">
        <v>99271853</v>
      </c>
      <c r="G94" s="15">
        <v>6882664</v>
      </c>
      <c r="H94" s="13">
        <v>546800</v>
      </c>
      <c r="I94" s="13">
        <v>8725593</v>
      </c>
      <c r="J94" s="15">
        <f>SUM(BUF:CPT!J94)</f>
        <v>8729602</v>
      </c>
      <c r="K94" s="15">
        <v>1563762</v>
      </c>
      <c r="L94" s="13">
        <v>186223</v>
      </c>
      <c r="M94" s="13">
        <v>177609</v>
      </c>
      <c r="N94" s="15">
        <f>SUM(BUF:CPT!N94)</f>
        <v>1927594</v>
      </c>
      <c r="O94" s="15">
        <v>-13254</v>
      </c>
      <c r="P94" s="13">
        <v>444236</v>
      </c>
      <c r="Q94" s="13">
        <v>5463196</v>
      </c>
      <c r="R94" s="15">
        <f>SUM(BUF:CPT!R94)</f>
        <v>5894178</v>
      </c>
      <c r="S94" s="15">
        <v>7470980</v>
      </c>
      <c r="T94" s="13">
        <v>1487599</v>
      </c>
      <c r="U94" s="13">
        <v>12038507</v>
      </c>
      <c r="V94" s="13">
        <f>SUM(BUF:CPT!V94)</f>
        <v>20997086</v>
      </c>
      <c r="W94" s="15">
        <f aca="true" t="shared" si="23" ref="W94:W99">J94+N94+R94+V94</f>
        <v>37548460</v>
      </c>
      <c r="X94" s="15">
        <v>99271851</v>
      </c>
      <c r="Y94" s="13">
        <v>-54297936</v>
      </c>
      <c r="Z94" s="2">
        <v>-54.6962</v>
      </c>
      <c r="AA94" s="23">
        <v>99271853</v>
      </c>
    </row>
    <row r="95" spans="1:27" ht="12.75">
      <c r="A95" s="50" t="s">
        <v>56</v>
      </c>
      <c r="B95" s="38"/>
      <c r="C95" s="10">
        <v>11147299</v>
      </c>
      <c r="D95" s="11"/>
      <c r="E95" s="10">
        <v>407000</v>
      </c>
      <c r="F95" s="12">
        <v>368900</v>
      </c>
      <c r="G95" s="12">
        <v>2316069</v>
      </c>
      <c r="H95" s="10"/>
      <c r="I95" s="10">
        <v>113062</v>
      </c>
      <c r="J95" s="12">
        <f>SUM(BUF:CPT!J95)</f>
        <v>113062</v>
      </c>
      <c r="K95" s="12">
        <v>269651</v>
      </c>
      <c r="L95" s="10">
        <v>650845</v>
      </c>
      <c r="M95" s="10">
        <v>879969</v>
      </c>
      <c r="N95" s="12">
        <f>SUM(BUF:CPT!N95)</f>
        <v>1800465</v>
      </c>
      <c r="O95" s="12">
        <v>772253</v>
      </c>
      <c r="P95" s="10">
        <v>1021408</v>
      </c>
      <c r="Q95" s="10">
        <v>283951</v>
      </c>
      <c r="R95" s="12">
        <f>SUM(BUF:CPT!R95)</f>
        <v>2077612</v>
      </c>
      <c r="S95" s="12">
        <v>1117783</v>
      </c>
      <c r="T95" s="10">
        <v>2674579</v>
      </c>
      <c r="U95" s="10">
        <v>428689</v>
      </c>
      <c r="V95" s="10">
        <f>SUM(BUF:CPT!V95)</f>
        <v>4416966</v>
      </c>
      <c r="W95" s="12">
        <f t="shared" si="23"/>
        <v>8408105</v>
      </c>
      <c r="X95" s="12">
        <v>368902</v>
      </c>
      <c r="Y95" s="10">
        <v>10159357</v>
      </c>
      <c r="Z95" s="1">
        <v>2753.9447</v>
      </c>
      <c r="AA95" s="22">
        <v>368900</v>
      </c>
    </row>
    <row r="96" spans="1:27" ht="12.75">
      <c r="A96" s="50" t="s">
        <v>57</v>
      </c>
      <c r="B96" s="38"/>
      <c r="C96" s="10">
        <v>29916920</v>
      </c>
      <c r="D96" s="11"/>
      <c r="E96" s="10">
        <v>35786405</v>
      </c>
      <c r="F96" s="12">
        <v>86683884</v>
      </c>
      <c r="G96" s="12">
        <v>1851</v>
      </c>
      <c r="H96" s="10">
        <v>-1851</v>
      </c>
      <c r="I96" s="10">
        <v>833189</v>
      </c>
      <c r="J96" s="12">
        <f>SUM(BUF:CPT!J96)</f>
        <v>833189</v>
      </c>
      <c r="K96" s="12">
        <v>3651544</v>
      </c>
      <c r="L96" s="10">
        <v>1170840</v>
      </c>
      <c r="M96" s="10">
        <v>2094467</v>
      </c>
      <c r="N96" s="12">
        <f>SUM(BUF:CPT!N96)</f>
        <v>6916851</v>
      </c>
      <c r="O96" s="12">
        <v>3260079</v>
      </c>
      <c r="P96" s="10">
        <v>1793533</v>
      </c>
      <c r="Q96" s="10">
        <v>839220</v>
      </c>
      <c r="R96" s="12">
        <f>SUM(BUF:CPT!R96)</f>
        <v>5892832</v>
      </c>
      <c r="S96" s="12">
        <v>8858327</v>
      </c>
      <c r="T96" s="10">
        <v>1731862</v>
      </c>
      <c r="U96" s="10">
        <v>14261651</v>
      </c>
      <c r="V96" s="10">
        <f>SUM(BUF:CPT!V96)</f>
        <v>23595781</v>
      </c>
      <c r="W96" s="12">
        <f t="shared" si="23"/>
        <v>37238653</v>
      </c>
      <c r="X96" s="12">
        <v>86683884</v>
      </c>
      <c r="Y96" s="10">
        <v>-48189172</v>
      </c>
      <c r="Z96" s="1">
        <v>-55.5918</v>
      </c>
      <c r="AA96" s="22">
        <v>86683884</v>
      </c>
    </row>
    <row r="97" spans="1:27" ht="12.75">
      <c r="A97" s="51" t="s">
        <v>58</v>
      </c>
      <c r="B97" s="49"/>
      <c r="C97" s="10"/>
      <c r="D97" s="11"/>
      <c r="E97" s="10">
        <v>2100000</v>
      </c>
      <c r="F97" s="12">
        <v>80655770</v>
      </c>
      <c r="G97" s="12">
        <v>90738483</v>
      </c>
      <c r="H97" s="10">
        <v>739829</v>
      </c>
      <c r="I97" s="10">
        <v>5089821</v>
      </c>
      <c r="J97" s="12">
        <f>SUM(BUF:CPT!J97)</f>
        <v>5911845</v>
      </c>
      <c r="K97" s="12">
        <v>2125068</v>
      </c>
      <c r="L97" s="10"/>
      <c r="M97" s="10"/>
      <c r="N97" s="12">
        <f>SUM(BUF:CPT!N97)</f>
        <v>2125068</v>
      </c>
      <c r="O97" s="12">
        <v>8892166</v>
      </c>
      <c r="P97" s="10">
        <v>4384435</v>
      </c>
      <c r="Q97" s="10">
        <v>5610831</v>
      </c>
      <c r="R97" s="12">
        <f>SUM(BUF:CPT!R97)</f>
        <v>18887432</v>
      </c>
      <c r="S97" s="12">
        <v>10863470</v>
      </c>
      <c r="T97" s="10">
        <v>10066546</v>
      </c>
      <c r="U97" s="10">
        <v>-2399049</v>
      </c>
      <c r="V97" s="10">
        <f>SUM(BUF:CPT!V97)</f>
        <v>-5053989</v>
      </c>
      <c r="W97" s="12">
        <f t="shared" si="23"/>
        <v>21870356</v>
      </c>
      <c r="X97" s="12">
        <v>80655769</v>
      </c>
      <c r="Y97" s="10">
        <v>55455831</v>
      </c>
      <c r="Z97" s="1">
        <v>68.7562</v>
      </c>
      <c r="AA97" s="22">
        <v>80655770</v>
      </c>
    </row>
    <row r="98" spans="1:27" ht="12.75">
      <c r="A98" s="50" t="s">
        <v>59</v>
      </c>
      <c r="B98" s="38"/>
      <c r="C98" s="10"/>
      <c r="D98" s="11"/>
      <c r="E98" s="10"/>
      <c r="F98" s="12"/>
      <c r="G98" s="12"/>
      <c r="H98" s="10"/>
      <c r="I98" s="10"/>
      <c r="J98" s="12">
        <f>SUM(BUF:CPT!J98)</f>
        <v>0</v>
      </c>
      <c r="K98" s="12"/>
      <c r="L98" s="10"/>
      <c r="M98" s="10"/>
      <c r="N98" s="12">
        <f>SUM(BUF:CPT!N98)</f>
        <v>0</v>
      </c>
      <c r="O98" s="12"/>
      <c r="P98" s="10"/>
      <c r="Q98" s="10"/>
      <c r="R98" s="12">
        <f>SUM(BUF:CPT!R98)</f>
        <v>0</v>
      </c>
      <c r="S98" s="12"/>
      <c r="T98" s="10"/>
      <c r="U98" s="10"/>
      <c r="V98" s="10">
        <f>SUM(BUF:CPT!V98)</f>
        <v>0</v>
      </c>
      <c r="W98" s="12">
        <f t="shared" si="23"/>
        <v>0</v>
      </c>
      <c r="X98" s="12"/>
      <c r="Y98" s="10"/>
      <c r="Z98" s="1"/>
      <c r="AA98" s="22"/>
    </row>
    <row r="99" spans="1:27" ht="12.75">
      <c r="A99" s="50" t="s">
        <v>60</v>
      </c>
      <c r="B99" s="38"/>
      <c r="C99" s="16">
        <v>403999</v>
      </c>
      <c r="D99" s="17"/>
      <c r="E99" s="16"/>
      <c r="F99" s="18">
        <v>8776209</v>
      </c>
      <c r="G99" s="18"/>
      <c r="H99" s="16"/>
      <c r="I99" s="16">
        <v>880595</v>
      </c>
      <c r="J99" s="18">
        <f>SUM(BUF:CPT!J99)</f>
        <v>880595</v>
      </c>
      <c r="K99" s="18">
        <v>-234</v>
      </c>
      <c r="L99" s="16">
        <v>586817</v>
      </c>
      <c r="M99" s="16">
        <v>31899</v>
      </c>
      <c r="N99" s="18">
        <f>SUM(BUF:CPT!N99)</f>
        <v>618482</v>
      </c>
      <c r="O99" s="18"/>
      <c r="P99" s="16">
        <v>179369</v>
      </c>
      <c r="Q99" s="16"/>
      <c r="R99" s="18">
        <f>SUM(BUF:CPT!R99)</f>
        <v>179369</v>
      </c>
      <c r="S99" s="18"/>
      <c r="T99" s="16"/>
      <c r="U99" s="16">
        <v>97278</v>
      </c>
      <c r="V99" s="16">
        <f>SUM(BUF:CPT!V99)</f>
        <v>97278</v>
      </c>
      <c r="W99" s="18">
        <f t="shared" si="23"/>
        <v>1775724</v>
      </c>
      <c r="X99" s="18">
        <v>8776209</v>
      </c>
      <c r="Y99" s="16">
        <v>-7000485</v>
      </c>
      <c r="Z99" s="3">
        <v>-79.7666</v>
      </c>
      <c r="AA99" s="24">
        <v>8776209</v>
      </c>
    </row>
    <row r="100" spans="1:27" ht="4.5" customHeight="1">
      <c r="A100" s="52"/>
      <c r="B100" s="38"/>
      <c r="C100" s="10"/>
      <c r="D100" s="11"/>
      <c r="E100" s="10"/>
      <c r="F100" s="12"/>
      <c r="G100" s="12"/>
      <c r="H100" s="10"/>
      <c r="I100" s="10"/>
      <c r="J100" s="12"/>
      <c r="K100" s="12"/>
      <c r="L100" s="10"/>
      <c r="M100" s="10"/>
      <c r="N100" s="12"/>
      <c r="O100" s="12"/>
      <c r="P100" s="10"/>
      <c r="Q100" s="10"/>
      <c r="R100" s="12"/>
      <c r="S100" s="12"/>
      <c r="T100" s="10"/>
      <c r="U100" s="10"/>
      <c r="V100" s="10"/>
      <c r="W100" s="12"/>
      <c r="X100" s="12"/>
      <c r="Y100" s="10"/>
      <c r="Z100" s="1"/>
      <c r="AA100" s="22"/>
    </row>
    <row r="101" spans="1:27" ht="12.75">
      <c r="A101" s="44" t="s">
        <v>65</v>
      </c>
      <c r="B101" s="38" t="s">
        <v>66</v>
      </c>
      <c r="C101" s="39">
        <f aca="true" t="shared" si="24" ref="C101:Y101">C111+C114+C115+C118+C121+C122+SUM(C125:C131)</f>
        <v>7796883301</v>
      </c>
      <c r="D101" s="40">
        <f t="shared" si="24"/>
        <v>0</v>
      </c>
      <c r="E101" s="39">
        <f t="shared" si="24"/>
        <v>40539919009</v>
      </c>
      <c r="F101" s="41">
        <f t="shared" si="24"/>
        <v>31014934143</v>
      </c>
      <c r="G101" s="41">
        <f t="shared" si="24"/>
        <v>4204372140</v>
      </c>
      <c r="H101" s="39">
        <f t="shared" si="24"/>
        <v>849458296</v>
      </c>
      <c r="I101" s="39">
        <f t="shared" si="24"/>
        <v>738358771</v>
      </c>
      <c r="J101" s="41">
        <f t="shared" si="24"/>
        <v>2413816207</v>
      </c>
      <c r="K101" s="41">
        <f t="shared" si="24"/>
        <v>1513431592</v>
      </c>
      <c r="L101" s="39">
        <f t="shared" si="24"/>
        <v>402805502</v>
      </c>
      <c r="M101" s="39">
        <f t="shared" si="24"/>
        <v>1315377667</v>
      </c>
      <c r="N101" s="41">
        <f>N111+N114+N115+N118+N121+N122+SUM(N125:N131)</f>
        <v>3231614761</v>
      </c>
      <c r="O101" s="41">
        <f t="shared" si="24"/>
        <v>828419678</v>
      </c>
      <c r="P101" s="39">
        <f t="shared" si="24"/>
        <v>1243861477</v>
      </c>
      <c r="Q101" s="39">
        <f t="shared" si="24"/>
        <v>1396914936</v>
      </c>
      <c r="R101" s="41">
        <f>R111+R114+R115+R118+R121+R122+SUM(R125:R131)</f>
        <v>3469196091</v>
      </c>
      <c r="S101" s="41">
        <f t="shared" si="24"/>
        <v>1065053618</v>
      </c>
      <c r="T101" s="39">
        <f t="shared" si="24"/>
        <v>13709819550</v>
      </c>
      <c r="U101" s="39">
        <f t="shared" si="24"/>
        <v>1582272510</v>
      </c>
      <c r="V101" s="39">
        <f>V111+V114+V115+V118+V121+V122+SUM(V125:V131)</f>
        <v>4880719693</v>
      </c>
      <c r="W101" s="41">
        <f t="shared" si="24"/>
        <v>28850145737</v>
      </c>
      <c r="X101" s="41">
        <f t="shared" si="24"/>
        <v>31014934202</v>
      </c>
      <c r="Y101" s="39">
        <f t="shared" si="24"/>
        <v>-2164788465</v>
      </c>
      <c r="Z101" s="42">
        <f>+IF(X101&lt;&gt;0,+(Y101/X101)*100,0)</f>
        <v>-6.979826076369375</v>
      </c>
      <c r="AA101" s="43">
        <f>AA111+AA114+AA115+AA118+AA121+AA122+SUM(AA125:AA131)</f>
        <v>31014934143</v>
      </c>
    </row>
    <row r="102" spans="1:27" ht="12.75">
      <c r="A102" s="45" t="s">
        <v>33</v>
      </c>
      <c r="B102" s="46"/>
      <c r="C102" s="10">
        <v>1269341220</v>
      </c>
      <c r="D102" s="11"/>
      <c r="E102" s="10">
        <v>9110317982</v>
      </c>
      <c r="F102" s="12">
        <v>7194213467</v>
      </c>
      <c r="G102" s="12">
        <v>1608730028</v>
      </c>
      <c r="H102" s="10">
        <v>149878541</v>
      </c>
      <c r="I102" s="10">
        <v>308983413</v>
      </c>
      <c r="J102" s="12">
        <f>J6+J38+J70</f>
        <v>712047247</v>
      </c>
      <c r="K102" s="12">
        <v>395644213</v>
      </c>
      <c r="L102" s="10">
        <v>319417312</v>
      </c>
      <c r="M102" s="10">
        <v>530300578</v>
      </c>
      <c r="N102" s="12">
        <f>N6+N38+N70</f>
        <v>1245362103</v>
      </c>
      <c r="O102" s="12">
        <v>129529570</v>
      </c>
      <c r="P102" s="10">
        <v>345837519</v>
      </c>
      <c r="Q102" s="10">
        <v>490283564</v>
      </c>
      <c r="R102" s="12">
        <f>R6+R38+R70</f>
        <v>965650653</v>
      </c>
      <c r="S102" s="12">
        <v>232841223</v>
      </c>
      <c r="T102" s="10">
        <v>437943626</v>
      </c>
      <c r="U102" s="10">
        <v>556179014</v>
      </c>
      <c r="V102" s="10">
        <f>V6+V38+V70</f>
        <v>1170010993</v>
      </c>
      <c r="W102" s="12">
        <v>5505568601</v>
      </c>
      <c r="X102" s="12">
        <v>7196429801</v>
      </c>
      <c r="Y102" s="10">
        <v>-1690861200</v>
      </c>
      <c r="Z102" s="1">
        <v>-23.4958</v>
      </c>
      <c r="AA102" s="22">
        <v>7194213467</v>
      </c>
    </row>
    <row r="103" spans="1:27" ht="12.75">
      <c r="A103" s="45" t="s">
        <v>34</v>
      </c>
      <c r="B103" s="46"/>
      <c r="C103" s="10">
        <v>93942670</v>
      </c>
      <c r="D103" s="11"/>
      <c r="E103" s="10">
        <v>772888359</v>
      </c>
      <c r="F103" s="12">
        <v>575497448</v>
      </c>
      <c r="G103" s="12">
        <v>144600083</v>
      </c>
      <c r="H103" s="10">
        <v>32249442</v>
      </c>
      <c r="I103" s="10">
        <v>19923799</v>
      </c>
      <c r="J103" s="12">
        <f aca="true" t="shared" si="25" ref="J103:J110">J7+J39+J71</f>
        <v>67864814</v>
      </c>
      <c r="K103" s="12">
        <v>34116010</v>
      </c>
      <c r="L103" s="10">
        <v>9811715</v>
      </c>
      <c r="M103" s="10">
        <v>21887661</v>
      </c>
      <c r="N103" s="12">
        <f aca="true" t="shared" si="26" ref="N103:N110">N7+N39+N71</f>
        <v>65815386</v>
      </c>
      <c r="O103" s="12">
        <v>20644534</v>
      </c>
      <c r="P103" s="10">
        <v>26724721</v>
      </c>
      <c r="Q103" s="10">
        <v>20040225</v>
      </c>
      <c r="R103" s="12">
        <f aca="true" t="shared" si="27" ref="R103:R110">R7+R39+R71</f>
        <v>67409480</v>
      </c>
      <c r="S103" s="12">
        <v>9942417</v>
      </c>
      <c r="T103" s="10">
        <v>5396410</v>
      </c>
      <c r="U103" s="10">
        <v>26344034</v>
      </c>
      <c r="V103" s="10">
        <f aca="true" t="shared" si="28" ref="V103:V110">V7+V39+V71</f>
        <v>30348187</v>
      </c>
      <c r="W103" s="12">
        <v>371681051</v>
      </c>
      <c r="X103" s="12">
        <v>576597470</v>
      </c>
      <c r="Y103" s="10">
        <v>-204916419</v>
      </c>
      <c r="Z103" s="1">
        <v>-35.5389</v>
      </c>
      <c r="AA103" s="22">
        <v>575497448</v>
      </c>
    </row>
    <row r="104" spans="1:27" ht="12.75">
      <c r="A104" s="45" t="s">
        <v>35</v>
      </c>
      <c r="B104" s="46"/>
      <c r="C104" s="10">
        <v>-16129098281</v>
      </c>
      <c r="D104" s="11"/>
      <c r="E104" s="10">
        <v>4181703006</v>
      </c>
      <c r="F104" s="12">
        <v>2719431033</v>
      </c>
      <c r="G104" s="12">
        <v>896764803</v>
      </c>
      <c r="H104" s="10">
        <v>115477403</v>
      </c>
      <c r="I104" s="10">
        <v>216314119</v>
      </c>
      <c r="J104" s="12">
        <f t="shared" si="25"/>
        <v>382384270</v>
      </c>
      <c r="K104" s="12">
        <v>124569111</v>
      </c>
      <c r="L104" s="10">
        <v>190659277</v>
      </c>
      <c r="M104" s="10">
        <v>183037479</v>
      </c>
      <c r="N104" s="12">
        <f t="shared" si="26"/>
        <v>498265867</v>
      </c>
      <c r="O104" s="12">
        <v>117671378</v>
      </c>
      <c r="P104" s="10">
        <v>126886999</v>
      </c>
      <c r="Q104" s="10">
        <v>228585082</v>
      </c>
      <c r="R104" s="12">
        <f t="shared" si="27"/>
        <v>473143459</v>
      </c>
      <c r="S104" s="12">
        <v>-50207007</v>
      </c>
      <c r="T104" s="10">
        <v>9207272243</v>
      </c>
      <c r="U104" s="10">
        <v>531646374</v>
      </c>
      <c r="V104" s="10">
        <f t="shared" si="28"/>
        <v>573626267</v>
      </c>
      <c r="W104" s="12">
        <v>11888677261</v>
      </c>
      <c r="X104" s="12">
        <v>2751785528</v>
      </c>
      <c r="Y104" s="10">
        <v>9136891733</v>
      </c>
      <c r="Z104" s="1">
        <v>332.035</v>
      </c>
      <c r="AA104" s="22">
        <v>2719431033</v>
      </c>
    </row>
    <row r="105" spans="1:27" ht="12.75">
      <c r="A105" s="45" t="s">
        <v>36</v>
      </c>
      <c r="B105" s="46"/>
      <c r="C105" s="10">
        <v>1300986336</v>
      </c>
      <c r="D105" s="11"/>
      <c r="E105" s="10">
        <v>6320404887</v>
      </c>
      <c r="F105" s="12">
        <v>3893596816</v>
      </c>
      <c r="G105" s="12">
        <v>1058215268</v>
      </c>
      <c r="H105" s="10">
        <v>297380835</v>
      </c>
      <c r="I105" s="10">
        <v>74396589</v>
      </c>
      <c r="J105" s="12">
        <f t="shared" si="25"/>
        <v>577370196</v>
      </c>
      <c r="K105" s="12">
        <v>153745056</v>
      </c>
      <c r="L105" s="10">
        <v>142784233</v>
      </c>
      <c r="M105" s="10">
        <v>234638650</v>
      </c>
      <c r="N105" s="12">
        <f t="shared" si="26"/>
        <v>531167939</v>
      </c>
      <c r="O105" s="12">
        <v>119450856</v>
      </c>
      <c r="P105" s="10">
        <v>144628509</v>
      </c>
      <c r="Q105" s="10">
        <v>215163286</v>
      </c>
      <c r="R105" s="12">
        <f t="shared" si="27"/>
        <v>479242651</v>
      </c>
      <c r="S105" s="12">
        <v>155429565</v>
      </c>
      <c r="T105" s="10">
        <v>104915062</v>
      </c>
      <c r="U105" s="10">
        <v>269636687</v>
      </c>
      <c r="V105" s="10">
        <f t="shared" si="28"/>
        <v>405089100</v>
      </c>
      <c r="W105" s="12">
        <v>2970384596</v>
      </c>
      <c r="X105" s="12">
        <v>3891708013</v>
      </c>
      <c r="Y105" s="10">
        <v>-921323417</v>
      </c>
      <c r="Z105" s="1">
        <v>-23.674</v>
      </c>
      <c r="AA105" s="22">
        <v>3893596816</v>
      </c>
    </row>
    <row r="106" spans="1:27" ht="12.75">
      <c r="A106" s="45" t="s">
        <v>37</v>
      </c>
      <c r="B106" s="46"/>
      <c r="C106" s="10">
        <v>719264122</v>
      </c>
      <c r="D106" s="11"/>
      <c r="E106" s="10">
        <v>3210337768</v>
      </c>
      <c r="F106" s="12">
        <v>3220516948</v>
      </c>
      <c r="G106" s="12">
        <v>951268246</v>
      </c>
      <c r="H106" s="10">
        <v>65280098</v>
      </c>
      <c r="I106" s="10">
        <v>-31629120</v>
      </c>
      <c r="J106" s="12">
        <f t="shared" si="25"/>
        <v>261244363</v>
      </c>
      <c r="K106" s="12">
        <v>112810681</v>
      </c>
      <c r="L106" s="10">
        <v>50062724</v>
      </c>
      <c r="M106" s="10">
        <v>160123979</v>
      </c>
      <c r="N106" s="12">
        <f t="shared" si="26"/>
        <v>322997384</v>
      </c>
      <c r="O106" s="12">
        <v>163069270</v>
      </c>
      <c r="P106" s="10">
        <v>38288732</v>
      </c>
      <c r="Q106" s="10">
        <v>35671708</v>
      </c>
      <c r="R106" s="12">
        <f t="shared" si="27"/>
        <v>237029710</v>
      </c>
      <c r="S106" s="12">
        <v>87689528</v>
      </c>
      <c r="T106" s="10">
        <v>64767136</v>
      </c>
      <c r="U106" s="10">
        <v>146121049</v>
      </c>
      <c r="V106" s="10">
        <f t="shared" si="28"/>
        <v>189918113</v>
      </c>
      <c r="W106" s="12">
        <v>1843524031</v>
      </c>
      <c r="X106" s="12">
        <v>3223439370</v>
      </c>
      <c r="Y106" s="10">
        <v>-1379915339</v>
      </c>
      <c r="Z106" s="1">
        <v>-42.8088</v>
      </c>
      <c r="AA106" s="22">
        <v>3220516948</v>
      </c>
    </row>
    <row r="107" spans="1:27" ht="12.75">
      <c r="A107" s="45" t="s">
        <v>38</v>
      </c>
      <c r="B107" s="46"/>
      <c r="C107" s="10">
        <v>227736863</v>
      </c>
      <c r="D107" s="11"/>
      <c r="E107" s="10">
        <v>945546405</v>
      </c>
      <c r="F107" s="12">
        <v>405768036</v>
      </c>
      <c r="G107" s="12">
        <v>57592685</v>
      </c>
      <c r="H107" s="10">
        <v>9386284</v>
      </c>
      <c r="I107" s="10">
        <v>-8533248</v>
      </c>
      <c r="J107" s="12">
        <f t="shared" si="25"/>
        <v>30930408</v>
      </c>
      <c r="K107" s="12">
        <v>25170260</v>
      </c>
      <c r="L107" s="10">
        <v>44474397</v>
      </c>
      <c r="M107" s="10">
        <v>47129068</v>
      </c>
      <c r="N107" s="12">
        <f t="shared" si="26"/>
        <v>116773725</v>
      </c>
      <c r="O107" s="12">
        <v>19186685</v>
      </c>
      <c r="P107" s="10">
        <v>17750702</v>
      </c>
      <c r="Q107" s="10">
        <v>44753271</v>
      </c>
      <c r="R107" s="12">
        <f t="shared" si="27"/>
        <v>81690658</v>
      </c>
      <c r="S107" s="12">
        <v>13292790</v>
      </c>
      <c r="T107" s="10">
        <v>2757996</v>
      </c>
      <c r="U107" s="10">
        <v>48153705</v>
      </c>
      <c r="V107" s="10">
        <f t="shared" si="28"/>
        <v>51502641</v>
      </c>
      <c r="W107" s="12">
        <v>321114595</v>
      </c>
      <c r="X107" s="12">
        <v>403768036</v>
      </c>
      <c r="Y107" s="10">
        <v>-82653441</v>
      </c>
      <c r="Z107" s="1">
        <v>-20.4705</v>
      </c>
      <c r="AA107" s="22">
        <v>405768036</v>
      </c>
    </row>
    <row r="108" spans="1:27" ht="12.75">
      <c r="A108" s="45" t="s">
        <v>39</v>
      </c>
      <c r="B108" s="38"/>
      <c r="C108" s="10"/>
      <c r="D108" s="11"/>
      <c r="E108" s="10"/>
      <c r="F108" s="12"/>
      <c r="G108" s="12"/>
      <c r="H108" s="10"/>
      <c r="I108" s="10"/>
      <c r="J108" s="12">
        <f t="shared" si="25"/>
        <v>0</v>
      </c>
      <c r="K108" s="12"/>
      <c r="L108" s="10"/>
      <c r="M108" s="10"/>
      <c r="N108" s="12">
        <f t="shared" si="26"/>
        <v>0</v>
      </c>
      <c r="O108" s="12"/>
      <c r="P108" s="10"/>
      <c r="Q108" s="10"/>
      <c r="R108" s="12">
        <f t="shared" si="27"/>
        <v>0</v>
      </c>
      <c r="S108" s="12"/>
      <c r="T108" s="10"/>
      <c r="U108" s="10"/>
      <c r="V108" s="10">
        <f t="shared" si="28"/>
        <v>0</v>
      </c>
      <c r="W108" s="12"/>
      <c r="X108" s="12"/>
      <c r="Y108" s="10"/>
      <c r="Z108" s="1"/>
      <c r="AA108" s="22"/>
    </row>
    <row r="109" spans="1:27" ht="12.75">
      <c r="A109" s="45" t="s">
        <v>40</v>
      </c>
      <c r="B109" s="38"/>
      <c r="C109" s="13">
        <v>12674754</v>
      </c>
      <c r="D109" s="14"/>
      <c r="E109" s="13">
        <v>61290000</v>
      </c>
      <c r="F109" s="15">
        <v>145866998</v>
      </c>
      <c r="G109" s="15">
        <v>7541144</v>
      </c>
      <c r="H109" s="13">
        <v>15538824</v>
      </c>
      <c r="I109" s="13">
        <v>16028950</v>
      </c>
      <c r="J109" s="15">
        <f t="shared" si="25"/>
        <v>39108918</v>
      </c>
      <c r="K109" s="15">
        <v>67021</v>
      </c>
      <c r="L109" s="13"/>
      <c r="M109" s="13">
        <v>24312291</v>
      </c>
      <c r="N109" s="15">
        <f t="shared" si="26"/>
        <v>24379312</v>
      </c>
      <c r="O109" s="15">
        <v>302661</v>
      </c>
      <c r="P109" s="13">
        <v>2109753</v>
      </c>
      <c r="Q109" s="13">
        <v>897515</v>
      </c>
      <c r="R109" s="15">
        <f t="shared" si="27"/>
        <v>3309929</v>
      </c>
      <c r="S109" s="15">
        <v>20171871</v>
      </c>
      <c r="T109" s="13">
        <v>2277062</v>
      </c>
      <c r="U109" s="13">
        <v>9787528</v>
      </c>
      <c r="V109" s="13">
        <f t="shared" si="28"/>
        <v>32236461</v>
      </c>
      <c r="W109" s="15">
        <v>99034620</v>
      </c>
      <c r="X109" s="15">
        <v>145866998</v>
      </c>
      <c r="Y109" s="13">
        <v>-46832378</v>
      </c>
      <c r="Z109" s="2">
        <v>-32.1062</v>
      </c>
      <c r="AA109" s="23">
        <v>145866998</v>
      </c>
    </row>
    <row r="110" spans="1:27" ht="12.75">
      <c r="A110" s="45" t="s">
        <v>41</v>
      </c>
      <c r="B110" s="38"/>
      <c r="C110" s="16">
        <v>514804416</v>
      </c>
      <c r="D110" s="17"/>
      <c r="E110" s="16">
        <v>815133766</v>
      </c>
      <c r="F110" s="18">
        <v>833823736</v>
      </c>
      <c r="G110" s="18">
        <v>657543</v>
      </c>
      <c r="H110" s="16">
        <v>3340423</v>
      </c>
      <c r="I110" s="16">
        <v>11536983</v>
      </c>
      <c r="J110" s="18">
        <f t="shared" si="25"/>
        <v>15532679</v>
      </c>
      <c r="K110" s="18">
        <v>64624099</v>
      </c>
      <c r="L110" s="16">
        <v>38192109</v>
      </c>
      <c r="M110" s="16">
        <v>42505353</v>
      </c>
      <c r="N110" s="18">
        <f t="shared" si="26"/>
        <v>145321561</v>
      </c>
      <c r="O110" s="18">
        <v>7370167</v>
      </c>
      <c r="P110" s="16">
        <v>50719303</v>
      </c>
      <c r="Q110" s="16">
        <v>145429078</v>
      </c>
      <c r="R110" s="18">
        <f t="shared" si="27"/>
        <v>203518548</v>
      </c>
      <c r="S110" s="18">
        <v>56394654</v>
      </c>
      <c r="T110" s="16">
        <v>83842049</v>
      </c>
      <c r="U110" s="16">
        <v>209288188</v>
      </c>
      <c r="V110" s="16">
        <f t="shared" si="28"/>
        <v>319839647</v>
      </c>
      <c r="W110" s="18">
        <v>713899949</v>
      </c>
      <c r="X110" s="18">
        <v>833823742</v>
      </c>
      <c r="Y110" s="16">
        <v>-119923793</v>
      </c>
      <c r="Z110" s="3">
        <v>-14.3824</v>
      </c>
      <c r="AA110" s="24">
        <v>833823736</v>
      </c>
    </row>
    <row r="111" spans="1:27" ht="12.75">
      <c r="A111" s="47" t="s">
        <v>42</v>
      </c>
      <c r="B111" s="38"/>
      <c r="C111" s="10">
        <f aca="true" t="shared" si="29" ref="C111:Y111">SUM(C102:C110)</f>
        <v>-11990347900</v>
      </c>
      <c r="D111" s="11">
        <f t="shared" si="29"/>
        <v>0</v>
      </c>
      <c r="E111" s="10">
        <f t="shared" si="29"/>
        <v>25417622173</v>
      </c>
      <c r="F111" s="12">
        <f t="shared" si="29"/>
        <v>18988714482</v>
      </c>
      <c r="G111" s="12">
        <f t="shared" si="29"/>
        <v>4725369800</v>
      </c>
      <c r="H111" s="10">
        <f t="shared" si="29"/>
        <v>688531850</v>
      </c>
      <c r="I111" s="10">
        <f t="shared" si="29"/>
        <v>607021485</v>
      </c>
      <c r="J111" s="12">
        <f t="shared" si="29"/>
        <v>2086482895</v>
      </c>
      <c r="K111" s="12">
        <f t="shared" si="29"/>
        <v>910746451</v>
      </c>
      <c r="L111" s="10">
        <f t="shared" si="29"/>
        <v>795401767</v>
      </c>
      <c r="M111" s="10">
        <f t="shared" si="29"/>
        <v>1243935059</v>
      </c>
      <c r="N111" s="12">
        <f>SUM(N102:N110)</f>
        <v>2950083277</v>
      </c>
      <c r="O111" s="12">
        <f t="shared" si="29"/>
        <v>577225121</v>
      </c>
      <c r="P111" s="10">
        <f t="shared" si="29"/>
        <v>752946238</v>
      </c>
      <c r="Q111" s="10">
        <f t="shared" si="29"/>
        <v>1180823729</v>
      </c>
      <c r="R111" s="12">
        <f>SUM(R102:R110)</f>
        <v>2510995088</v>
      </c>
      <c r="S111" s="12">
        <f t="shared" si="29"/>
        <v>525555041</v>
      </c>
      <c r="T111" s="10">
        <f t="shared" si="29"/>
        <v>9909171584</v>
      </c>
      <c r="U111" s="10">
        <f t="shared" si="29"/>
        <v>1797156579</v>
      </c>
      <c r="V111" s="10">
        <f>SUM(V102:V110)</f>
        <v>2772571409</v>
      </c>
      <c r="W111" s="12">
        <f t="shared" si="29"/>
        <v>23713884704</v>
      </c>
      <c r="X111" s="12">
        <f t="shared" si="29"/>
        <v>19023418958</v>
      </c>
      <c r="Y111" s="10">
        <f t="shared" si="29"/>
        <v>4690465746</v>
      </c>
      <c r="Z111" s="1">
        <f>+IF(X111&lt;&gt;0,+(Y111/X111)*100,0)</f>
        <v>24.656271074908425</v>
      </c>
      <c r="AA111" s="22">
        <f>SUM(AA102:AA110)</f>
        <v>18988714482</v>
      </c>
    </row>
    <row r="112" spans="1:27" ht="12.75">
      <c r="A112" s="48" t="s">
        <v>43</v>
      </c>
      <c r="B112" s="49"/>
      <c r="C112" s="10">
        <v>861458555</v>
      </c>
      <c r="D112" s="11"/>
      <c r="E112" s="10">
        <v>3328325051</v>
      </c>
      <c r="F112" s="12">
        <v>2150874294</v>
      </c>
      <c r="G112" s="12">
        <v>192317051</v>
      </c>
      <c r="H112" s="10">
        <v>53928995</v>
      </c>
      <c r="I112" s="10">
        <v>6738253</v>
      </c>
      <c r="J112" s="12">
        <f>J16+J48+J80</f>
        <v>54311806</v>
      </c>
      <c r="K112" s="12">
        <v>95621912</v>
      </c>
      <c r="L112" s="10">
        <v>36589124</v>
      </c>
      <c r="M112" s="10">
        <v>96356510</v>
      </c>
      <c r="N112" s="12">
        <f>N16+N48+N80</f>
        <v>228567546</v>
      </c>
      <c r="O112" s="12">
        <v>56715721</v>
      </c>
      <c r="P112" s="10">
        <v>75062038</v>
      </c>
      <c r="Q112" s="10">
        <v>108502252</v>
      </c>
      <c r="R112" s="12">
        <f>R16+R48+R80</f>
        <v>240280011</v>
      </c>
      <c r="S112" s="12">
        <v>69212863</v>
      </c>
      <c r="T112" s="10">
        <v>53632359</v>
      </c>
      <c r="U112" s="10">
        <v>244037320</v>
      </c>
      <c r="V112" s="10">
        <f>V16+V48+V80</f>
        <v>277650994</v>
      </c>
      <c r="W112" s="12">
        <v>1088714398</v>
      </c>
      <c r="X112" s="12">
        <v>2088440962</v>
      </c>
      <c r="Y112" s="10">
        <v>-999726564</v>
      </c>
      <c r="Z112" s="1">
        <v>-47.8695</v>
      </c>
      <c r="AA112" s="22">
        <v>2150874294</v>
      </c>
    </row>
    <row r="113" spans="1:27" ht="12.75">
      <c r="A113" s="48" t="s">
        <v>44</v>
      </c>
      <c r="B113" s="38"/>
      <c r="C113" s="16">
        <v>117584901</v>
      </c>
      <c r="D113" s="17"/>
      <c r="E113" s="16">
        <v>427104051</v>
      </c>
      <c r="F113" s="18">
        <v>388447859</v>
      </c>
      <c r="G113" s="18">
        <v>99228425</v>
      </c>
      <c r="H113" s="16">
        <v>7409251</v>
      </c>
      <c r="I113" s="16">
        <v>4906176</v>
      </c>
      <c r="J113" s="18">
        <f>J17+J49+J81</f>
        <v>15349495</v>
      </c>
      <c r="K113" s="18">
        <v>10633482</v>
      </c>
      <c r="L113" s="16">
        <v>2379076</v>
      </c>
      <c r="M113" s="16">
        <v>14496337</v>
      </c>
      <c r="N113" s="18">
        <f>N17+N49+N81</f>
        <v>27508895</v>
      </c>
      <c r="O113" s="18">
        <v>11780136</v>
      </c>
      <c r="P113" s="16">
        <v>11369733</v>
      </c>
      <c r="Q113" s="16">
        <v>5050049</v>
      </c>
      <c r="R113" s="18">
        <f>R17+R49+R81</f>
        <v>28199918</v>
      </c>
      <c r="S113" s="18">
        <v>14454698</v>
      </c>
      <c r="T113" s="16">
        <v>5512190</v>
      </c>
      <c r="U113" s="16">
        <v>23090105</v>
      </c>
      <c r="V113" s="16">
        <f>V17+V49+V81</f>
        <v>30391243</v>
      </c>
      <c r="W113" s="18">
        <v>210309658</v>
      </c>
      <c r="X113" s="18">
        <v>389147862</v>
      </c>
      <c r="Y113" s="16">
        <v>-178838204</v>
      </c>
      <c r="Z113" s="3">
        <v>-45.9564</v>
      </c>
      <c r="AA113" s="24">
        <v>388447859</v>
      </c>
    </row>
    <row r="114" spans="1:27" ht="12.75">
      <c r="A114" s="47" t="s">
        <v>45</v>
      </c>
      <c r="B114" s="38"/>
      <c r="C114" s="19">
        <f aca="true" t="shared" si="30" ref="C114:Y114">SUM(C112:C113)</f>
        <v>979043456</v>
      </c>
      <c r="D114" s="20">
        <f t="shared" si="30"/>
        <v>0</v>
      </c>
      <c r="E114" s="19">
        <f t="shared" si="30"/>
        <v>3755429102</v>
      </c>
      <c r="F114" s="21">
        <f t="shared" si="30"/>
        <v>2539322153</v>
      </c>
      <c r="G114" s="21">
        <f t="shared" si="30"/>
        <v>291545476</v>
      </c>
      <c r="H114" s="19">
        <f t="shared" si="30"/>
        <v>61338246</v>
      </c>
      <c r="I114" s="19">
        <f t="shared" si="30"/>
        <v>11644429</v>
      </c>
      <c r="J114" s="21">
        <f t="shared" si="30"/>
        <v>69661301</v>
      </c>
      <c r="K114" s="21">
        <f t="shared" si="30"/>
        <v>106255394</v>
      </c>
      <c r="L114" s="19">
        <f t="shared" si="30"/>
        <v>38968200</v>
      </c>
      <c r="M114" s="19">
        <f t="shared" si="30"/>
        <v>110852847</v>
      </c>
      <c r="N114" s="21">
        <f>SUM(N112:N113)</f>
        <v>256076441</v>
      </c>
      <c r="O114" s="21">
        <f t="shared" si="30"/>
        <v>68495857</v>
      </c>
      <c r="P114" s="19">
        <f t="shared" si="30"/>
        <v>86431771</v>
      </c>
      <c r="Q114" s="19">
        <f t="shared" si="30"/>
        <v>113552301</v>
      </c>
      <c r="R114" s="21">
        <f>SUM(R112:R113)</f>
        <v>268479929</v>
      </c>
      <c r="S114" s="21">
        <f t="shared" si="30"/>
        <v>83667561</v>
      </c>
      <c r="T114" s="19">
        <f t="shared" si="30"/>
        <v>59144549</v>
      </c>
      <c r="U114" s="19">
        <f t="shared" si="30"/>
        <v>267127425</v>
      </c>
      <c r="V114" s="19">
        <f>SUM(V112:V113)</f>
        <v>308042237</v>
      </c>
      <c r="W114" s="21">
        <f t="shared" si="30"/>
        <v>1299024056</v>
      </c>
      <c r="X114" s="21">
        <f t="shared" si="30"/>
        <v>2477588824</v>
      </c>
      <c r="Y114" s="19">
        <f t="shared" si="30"/>
        <v>-1178564768</v>
      </c>
      <c r="Z114" s="4">
        <f>+IF(X114&lt;&gt;0,+(Y114/X114)*100,0)</f>
        <v>-47.56902180795436</v>
      </c>
      <c r="AA114" s="25">
        <f>SUM(AA112:AA113)</f>
        <v>2539322153</v>
      </c>
    </row>
    <row r="115" spans="1:27" ht="12.75">
      <c r="A115" s="50" t="s">
        <v>91</v>
      </c>
      <c r="B115" s="38"/>
      <c r="C115" s="10">
        <v>2122085</v>
      </c>
      <c r="D115" s="11"/>
      <c r="E115" s="10">
        <v>18180002</v>
      </c>
      <c r="F115" s="12">
        <v>20832584</v>
      </c>
      <c r="G115" s="12">
        <v>1913685</v>
      </c>
      <c r="H115" s="10">
        <v>208283</v>
      </c>
      <c r="I115" s="10"/>
      <c r="J115" s="12">
        <f>J19+J51+J83</f>
        <v>208283</v>
      </c>
      <c r="K115" s="12"/>
      <c r="L115" s="10"/>
      <c r="M115" s="10"/>
      <c r="N115" s="12">
        <f>N19+N51+N83</f>
        <v>0</v>
      </c>
      <c r="O115" s="12">
        <v>4950000</v>
      </c>
      <c r="P115" s="10"/>
      <c r="Q115" s="10">
        <v>-4892201</v>
      </c>
      <c r="R115" s="12">
        <f>R19+R51+R83</f>
        <v>57799</v>
      </c>
      <c r="S115" s="12"/>
      <c r="T115" s="10"/>
      <c r="U115" s="10"/>
      <c r="V115" s="10">
        <f>V19+V51+V83</f>
        <v>0</v>
      </c>
      <c r="W115" s="12">
        <v>2179767</v>
      </c>
      <c r="X115" s="12">
        <v>20832584</v>
      </c>
      <c r="Y115" s="10">
        <v>-18652817</v>
      </c>
      <c r="Z115" s="1">
        <v>-89.5367</v>
      </c>
      <c r="AA115" s="22">
        <v>20832584</v>
      </c>
    </row>
    <row r="116" spans="1:27" ht="12.75">
      <c r="A116" s="48" t="s">
        <v>46</v>
      </c>
      <c r="B116" s="38"/>
      <c r="C116" s="13">
        <v>1204106763</v>
      </c>
      <c r="D116" s="14"/>
      <c r="E116" s="13">
        <v>1730592455</v>
      </c>
      <c r="F116" s="15">
        <v>1205055440</v>
      </c>
      <c r="G116" s="15"/>
      <c r="H116" s="13">
        <v>64873795</v>
      </c>
      <c r="I116" s="13">
        <v>47030430</v>
      </c>
      <c r="J116" s="15">
        <f>J20+J52+J84</f>
        <v>111904225</v>
      </c>
      <c r="K116" s="15">
        <v>157928185</v>
      </c>
      <c r="L116" s="13">
        <v>59004509</v>
      </c>
      <c r="M116" s="13">
        <v>155309614</v>
      </c>
      <c r="N116" s="15">
        <f>N20+N52+N84</f>
        <v>372242308</v>
      </c>
      <c r="O116" s="15">
        <v>42169072</v>
      </c>
      <c r="P116" s="13">
        <v>26036918</v>
      </c>
      <c r="Q116" s="13">
        <v>72283883</v>
      </c>
      <c r="R116" s="15">
        <f>R20+R52+R84</f>
        <v>140489873</v>
      </c>
      <c r="S116" s="15">
        <v>89702868</v>
      </c>
      <c r="T116" s="13">
        <v>17402755</v>
      </c>
      <c r="U116" s="13">
        <v>118327618</v>
      </c>
      <c r="V116" s="13">
        <f>V20+V52+V84</f>
        <v>222365288</v>
      </c>
      <c r="W116" s="15">
        <v>850069647</v>
      </c>
      <c r="X116" s="15">
        <v>1205055440</v>
      </c>
      <c r="Y116" s="13">
        <v>-354985793</v>
      </c>
      <c r="Z116" s="2">
        <v>-29.458</v>
      </c>
      <c r="AA116" s="23">
        <v>1205055440</v>
      </c>
    </row>
    <row r="117" spans="1:27" ht="12.75">
      <c r="A117" s="48" t="s">
        <v>47</v>
      </c>
      <c r="B117" s="38"/>
      <c r="C117" s="16">
        <v>491958409</v>
      </c>
      <c r="D117" s="17"/>
      <c r="E117" s="16">
        <v>350958000</v>
      </c>
      <c r="F117" s="18">
        <v>349302588</v>
      </c>
      <c r="G117" s="18"/>
      <c r="H117" s="16"/>
      <c r="I117" s="16"/>
      <c r="J117" s="18">
        <f>J21+J53+J85</f>
        <v>0</v>
      </c>
      <c r="K117" s="18"/>
      <c r="L117" s="16">
        <v>3577502</v>
      </c>
      <c r="M117" s="16">
        <v>50121424</v>
      </c>
      <c r="N117" s="18">
        <f>N21+N53+N85</f>
        <v>53698926</v>
      </c>
      <c r="O117" s="18">
        <v>47018124</v>
      </c>
      <c r="P117" s="16">
        <v>2680485</v>
      </c>
      <c r="Q117" s="16">
        <v>-688554</v>
      </c>
      <c r="R117" s="18">
        <f>R21+R53+R85</f>
        <v>49010055</v>
      </c>
      <c r="S117" s="18">
        <v>595750</v>
      </c>
      <c r="T117" s="16">
        <v>1468917</v>
      </c>
      <c r="U117" s="16">
        <v>3064786</v>
      </c>
      <c r="V117" s="16">
        <f>V21+V53+V85</f>
        <v>5129453</v>
      </c>
      <c r="W117" s="18">
        <v>107838434</v>
      </c>
      <c r="X117" s="18">
        <v>349302588</v>
      </c>
      <c r="Y117" s="16">
        <v>-241464154</v>
      </c>
      <c r="Z117" s="3">
        <v>-69.1275</v>
      </c>
      <c r="AA117" s="24">
        <v>349302588</v>
      </c>
    </row>
    <row r="118" spans="1:27" ht="12.75">
      <c r="A118" s="47" t="s">
        <v>48</v>
      </c>
      <c r="B118" s="38"/>
      <c r="C118" s="10">
        <f aca="true" t="shared" si="31" ref="C118:Y118">SUM(C116:C117)</f>
        <v>1696065172</v>
      </c>
      <c r="D118" s="11">
        <f t="shared" si="31"/>
        <v>0</v>
      </c>
      <c r="E118" s="10">
        <f t="shared" si="31"/>
        <v>2081550455</v>
      </c>
      <c r="F118" s="12">
        <f t="shared" si="31"/>
        <v>1554358028</v>
      </c>
      <c r="G118" s="12">
        <f t="shared" si="31"/>
        <v>0</v>
      </c>
      <c r="H118" s="10">
        <f t="shared" si="31"/>
        <v>64873795</v>
      </c>
      <c r="I118" s="10">
        <f t="shared" si="31"/>
        <v>47030430</v>
      </c>
      <c r="J118" s="12">
        <f t="shared" si="31"/>
        <v>111904225</v>
      </c>
      <c r="K118" s="12">
        <f t="shared" si="31"/>
        <v>157928185</v>
      </c>
      <c r="L118" s="10">
        <f t="shared" si="31"/>
        <v>62582011</v>
      </c>
      <c r="M118" s="10">
        <f t="shared" si="31"/>
        <v>205431038</v>
      </c>
      <c r="N118" s="12">
        <f>SUM(N116:N117)</f>
        <v>425941234</v>
      </c>
      <c r="O118" s="12">
        <f t="shared" si="31"/>
        <v>89187196</v>
      </c>
      <c r="P118" s="10">
        <f t="shared" si="31"/>
        <v>28717403</v>
      </c>
      <c r="Q118" s="10">
        <f t="shared" si="31"/>
        <v>71595329</v>
      </c>
      <c r="R118" s="12">
        <f>SUM(R116:R117)</f>
        <v>189499928</v>
      </c>
      <c r="S118" s="12">
        <f t="shared" si="31"/>
        <v>90298618</v>
      </c>
      <c r="T118" s="10">
        <f t="shared" si="31"/>
        <v>18871672</v>
      </c>
      <c r="U118" s="10">
        <f t="shared" si="31"/>
        <v>121392404</v>
      </c>
      <c r="V118" s="10">
        <f>SUM(V116:V117)</f>
        <v>227494741</v>
      </c>
      <c r="W118" s="12">
        <f t="shared" si="31"/>
        <v>957908081</v>
      </c>
      <c r="X118" s="12">
        <f t="shared" si="31"/>
        <v>1554358028</v>
      </c>
      <c r="Y118" s="10">
        <f t="shared" si="31"/>
        <v>-596449947</v>
      </c>
      <c r="Z118" s="1">
        <f>+IF(X118&lt;&gt;0,+(Y118/X118)*100,0)</f>
        <v>-38.37275172486837</v>
      </c>
      <c r="AA118" s="22">
        <f>SUM(AA116:AA117)</f>
        <v>1554358028</v>
      </c>
    </row>
    <row r="119" spans="1:27" ht="12.75">
      <c r="A119" s="48" t="s">
        <v>49</v>
      </c>
      <c r="B119" s="49"/>
      <c r="C119" s="10">
        <v>9476368485</v>
      </c>
      <c r="D119" s="11"/>
      <c r="E119" s="10">
        <v>2127950027</v>
      </c>
      <c r="F119" s="12">
        <v>1277383493</v>
      </c>
      <c r="G119" s="12">
        <v>141013078</v>
      </c>
      <c r="H119" s="10">
        <v>-62530366</v>
      </c>
      <c r="I119" s="10">
        <v>25496491</v>
      </c>
      <c r="J119" s="12">
        <f>J23+J55+J87</f>
        <v>-21301348</v>
      </c>
      <c r="K119" s="12">
        <v>18534459</v>
      </c>
      <c r="L119" s="10">
        <v>90245075</v>
      </c>
      <c r="M119" s="10">
        <v>33804370</v>
      </c>
      <c r="N119" s="12">
        <f>N23+N55+N87</f>
        <v>142583904</v>
      </c>
      <c r="O119" s="12">
        <v>-63100637</v>
      </c>
      <c r="P119" s="10">
        <v>42219072</v>
      </c>
      <c r="Q119" s="10">
        <v>193906955</v>
      </c>
      <c r="R119" s="12">
        <f>R23+R55+R87</f>
        <v>173025390</v>
      </c>
      <c r="S119" s="12">
        <v>99501069</v>
      </c>
      <c r="T119" s="10">
        <v>-358361733</v>
      </c>
      <c r="U119" s="10">
        <v>185366410</v>
      </c>
      <c r="V119" s="10">
        <f>V23+V55+V87</f>
        <v>329299083</v>
      </c>
      <c r="W119" s="12">
        <v>346094243</v>
      </c>
      <c r="X119" s="12">
        <v>1278683504</v>
      </c>
      <c r="Y119" s="10">
        <v>-932589261</v>
      </c>
      <c r="Z119" s="1">
        <v>-72.9335</v>
      </c>
      <c r="AA119" s="22">
        <v>1277383493</v>
      </c>
    </row>
    <row r="120" spans="1:27" ht="12.75">
      <c r="A120" s="48" t="s">
        <v>50</v>
      </c>
      <c r="B120" s="38"/>
      <c r="C120" s="16">
        <v>6596697</v>
      </c>
      <c r="D120" s="17"/>
      <c r="E120" s="16">
        <v>1263883359</v>
      </c>
      <c r="F120" s="18">
        <v>1828582375</v>
      </c>
      <c r="G120" s="18">
        <v>-981486</v>
      </c>
      <c r="H120" s="16">
        <v>1103557</v>
      </c>
      <c r="I120" s="16">
        <v>-2118328</v>
      </c>
      <c r="J120" s="18">
        <f>J24+J56+J88</f>
        <v>3257973</v>
      </c>
      <c r="K120" s="18">
        <v>6770218</v>
      </c>
      <c r="L120" s="16"/>
      <c r="M120" s="16">
        <v>252595</v>
      </c>
      <c r="N120" s="18">
        <f>N24+N56+N88</f>
        <v>7022813</v>
      </c>
      <c r="O120" s="18">
        <v>2165940</v>
      </c>
      <c r="P120" s="16">
        <v>4890326</v>
      </c>
      <c r="Q120" s="16">
        <v>5810130</v>
      </c>
      <c r="R120" s="18">
        <f>R24+R56+R88</f>
        <v>12866396</v>
      </c>
      <c r="S120" s="18">
        <v>12693651</v>
      </c>
      <c r="T120" s="16">
        <v>12346243</v>
      </c>
      <c r="U120" s="16">
        <v>10221654</v>
      </c>
      <c r="V120" s="16">
        <f>V24+V56+V88</f>
        <v>12200086</v>
      </c>
      <c r="W120" s="18">
        <v>53154500</v>
      </c>
      <c r="X120" s="18">
        <v>1828582376</v>
      </c>
      <c r="Y120" s="16">
        <v>-1775427876</v>
      </c>
      <c r="Z120" s="3">
        <v>-97.0931</v>
      </c>
      <c r="AA120" s="24">
        <v>1828582375</v>
      </c>
    </row>
    <row r="121" spans="1:27" ht="12.75">
      <c r="A121" s="47" t="s">
        <v>92</v>
      </c>
      <c r="B121" s="38"/>
      <c r="C121" s="19">
        <f aca="true" t="shared" si="32" ref="C121:Y121">SUM(C119:C120)</f>
        <v>9482965182</v>
      </c>
      <c r="D121" s="20">
        <f t="shared" si="32"/>
        <v>0</v>
      </c>
      <c r="E121" s="19">
        <f t="shared" si="32"/>
        <v>3391833386</v>
      </c>
      <c r="F121" s="21">
        <f t="shared" si="32"/>
        <v>3105965868</v>
      </c>
      <c r="G121" s="21">
        <f t="shared" si="32"/>
        <v>140031592</v>
      </c>
      <c r="H121" s="19">
        <f t="shared" si="32"/>
        <v>-61426809</v>
      </c>
      <c r="I121" s="19">
        <f t="shared" si="32"/>
        <v>23378163</v>
      </c>
      <c r="J121" s="21">
        <f t="shared" si="32"/>
        <v>-18043375</v>
      </c>
      <c r="K121" s="21">
        <f t="shared" si="32"/>
        <v>25304677</v>
      </c>
      <c r="L121" s="19">
        <f t="shared" si="32"/>
        <v>90245075</v>
      </c>
      <c r="M121" s="19">
        <f t="shared" si="32"/>
        <v>34056965</v>
      </c>
      <c r="N121" s="21">
        <f>SUM(N119:N120)</f>
        <v>149606717</v>
      </c>
      <c r="O121" s="21">
        <f t="shared" si="32"/>
        <v>-60934697</v>
      </c>
      <c r="P121" s="19">
        <f t="shared" si="32"/>
        <v>47109398</v>
      </c>
      <c r="Q121" s="19">
        <f t="shared" si="32"/>
        <v>199717085</v>
      </c>
      <c r="R121" s="21">
        <f>SUM(R119:R120)</f>
        <v>185891786</v>
      </c>
      <c r="S121" s="21">
        <f t="shared" si="32"/>
        <v>112194720</v>
      </c>
      <c r="T121" s="19">
        <f t="shared" si="32"/>
        <v>-346015490</v>
      </c>
      <c r="U121" s="19">
        <f t="shared" si="32"/>
        <v>195588064</v>
      </c>
      <c r="V121" s="19">
        <f>SUM(V119:V120)</f>
        <v>341499169</v>
      </c>
      <c r="W121" s="21">
        <f t="shared" si="32"/>
        <v>399248743</v>
      </c>
      <c r="X121" s="21">
        <f t="shared" si="32"/>
        <v>3107265880</v>
      </c>
      <c r="Y121" s="19">
        <f t="shared" si="32"/>
        <v>-2708017137</v>
      </c>
      <c r="Z121" s="4">
        <f>+IF(X121&lt;&gt;0,+(Y121/X121)*100,0)</f>
        <v>-87.15112390060422</v>
      </c>
      <c r="AA121" s="25">
        <f>SUM(AA119:AA120)</f>
        <v>3105965868</v>
      </c>
    </row>
    <row r="122" spans="1:27" ht="12.75">
      <c r="A122" s="50" t="s">
        <v>51</v>
      </c>
      <c r="B122" s="38"/>
      <c r="C122" s="10">
        <v>-1063858942</v>
      </c>
      <c r="D122" s="11"/>
      <c r="E122" s="10"/>
      <c r="F122" s="12">
        <v>35376374</v>
      </c>
      <c r="G122" s="12">
        <v>6286579</v>
      </c>
      <c r="H122" s="10">
        <v>-14495</v>
      </c>
      <c r="I122" s="10">
        <v>14495</v>
      </c>
      <c r="J122" s="12">
        <f>J26+J58+J90</f>
        <v>0</v>
      </c>
      <c r="K122" s="12"/>
      <c r="L122" s="10"/>
      <c r="M122" s="10"/>
      <c r="N122" s="12">
        <f>N26+N58+N90</f>
        <v>0</v>
      </c>
      <c r="O122" s="12"/>
      <c r="P122" s="10"/>
      <c r="Q122" s="10"/>
      <c r="R122" s="12">
        <f>R26+R58+R90</f>
        <v>0</v>
      </c>
      <c r="S122" s="12"/>
      <c r="T122" s="10"/>
      <c r="U122" s="10">
        <v>-622891</v>
      </c>
      <c r="V122" s="10">
        <f>V26+V58+V90</f>
        <v>0</v>
      </c>
      <c r="W122" s="12">
        <v>5663688</v>
      </c>
      <c r="X122" s="12">
        <v>35376375</v>
      </c>
      <c r="Y122" s="10">
        <v>-29712687</v>
      </c>
      <c r="Z122" s="1">
        <v>-83.9902</v>
      </c>
      <c r="AA122" s="22">
        <v>35376374</v>
      </c>
    </row>
    <row r="123" spans="1:27" ht="12.75">
      <c r="A123" s="48" t="s">
        <v>52</v>
      </c>
      <c r="B123" s="38"/>
      <c r="C123" s="13"/>
      <c r="D123" s="14"/>
      <c r="E123" s="13"/>
      <c r="F123" s="15">
        <v>6700000</v>
      </c>
      <c r="G123" s="15"/>
      <c r="H123" s="13"/>
      <c r="I123" s="13"/>
      <c r="J123" s="15">
        <f>J27+J59+J91</f>
        <v>0</v>
      </c>
      <c r="K123" s="15"/>
      <c r="L123" s="13"/>
      <c r="M123" s="13"/>
      <c r="N123" s="15">
        <f>N27+N59+N91</f>
        <v>0</v>
      </c>
      <c r="O123" s="15"/>
      <c r="P123" s="13"/>
      <c r="Q123" s="13"/>
      <c r="R123" s="15">
        <f>R27+R59+R91</f>
        <v>0</v>
      </c>
      <c r="S123" s="15"/>
      <c r="T123" s="13"/>
      <c r="U123" s="13">
        <v>1722748</v>
      </c>
      <c r="V123" s="13">
        <f>V27+V59+V91</f>
        <v>1722748</v>
      </c>
      <c r="W123" s="15">
        <v>1722748</v>
      </c>
      <c r="X123" s="15">
        <v>6700000</v>
      </c>
      <c r="Y123" s="13">
        <v>-4977252</v>
      </c>
      <c r="Z123" s="2">
        <v>-74.2873</v>
      </c>
      <c r="AA123" s="23">
        <v>6700000</v>
      </c>
    </row>
    <row r="124" spans="1:27" ht="12.75">
      <c r="A124" s="48" t="s">
        <v>53</v>
      </c>
      <c r="B124" s="38"/>
      <c r="C124" s="16">
        <v>90444039</v>
      </c>
      <c r="D124" s="17"/>
      <c r="E124" s="16">
        <v>849387351</v>
      </c>
      <c r="F124" s="18">
        <v>561769834</v>
      </c>
      <c r="G124" s="18">
        <v>41287878</v>
      </c>
      <c r="H124" s="16">
        <v>20294696</v>
      </c>
      <c r="I124" s="16">
        <v>-34804062</v>
      </c>
      <c r="J124" s="18">
        <f>J28+J60+J92</f>
        <v>-14547104</v>
      </c>
      <c r="K124" s="18">
        <v>38001116</v>
      </c>
      <c r="L124" s="16">
        <v>-63514846</v>
      </c>
      <c r="M124" s="16">
        <v>12522128</v>
      </c>
      <c r="N124" s="18">
        <f>N28+N60+N92</f>
        <v>-12991602</v>
      </c>
      <c r="O124" s="18">
        <v>2230620</v>
      </c>
      <c r="P124" s="16">
        <v>-33081863</v>
      </c>
      <c r="Q124" s="16">
        <v>95246669</v>
      </c>
      <c r="R124" s="18">
        <f>R28+R60+R92</f>
        <v>64395426</v>
      </c>
      <c r="S124" s="18">
        <v>23767872</v>
      </c>
      <c r="T124" s="16">
        <v>52415257</v>
      </c>
      <c r="U124" s="16">
        <v>90039429</v>
      </c>
      <c r="V124" s="16">
        <f>V28+V60+V92</f>
        <v>128891117</v>
      </c>
      <c r="W124" s="18">
        <v>244404894</v>
      </c>
      <c r="X124" s="18">
        <v>561769834</v>
      </c>
      <c r="Y124" s="16">
        <v>-317364940</v>
      </c>
      <c r="Z124" s="3">
        <v>-56.4938</v>
      </c>
      <c r="AA124" s="24">
        <v>561769834</v>
      </c>
    </row>
    <row r="125" spans="1:27" ht="12.75">
      <c r="A125" s="47" t="s">
        <v>54</v>
      </c>
      <c r="B125" s="38"/>
      <c r="C125" s="10">
        <f aca="true" t="shared" si="33" ref="C125:Y125">SUM(C123:C124)</f>
        <v>90444039</v>
      </c>
      <c r="D125" s="11">
        <f t="shared" si="33"/>
        <v>0</v>
      </c>
      <c r="E125" s="10">
        <f t="shared" si="33"/>
        <v>849387351</v>
      </c>
      <c r="F125" s="12">
        <f t="shared" si="33"/>
        <v>568469834</v>
      </c>
      <c r="G125" s="12">
        <f t="shared" si="33"/>
        <v>41287878</v>
      </c>
      <c r="H125" s="10">
        <f t="shared" si="33"/>
        <v>20294696</v>
      </c>
      <c r="I125" s="10">
        <f t="shared" si="33"/>
        <v>-34804062</v>
      </c>
      <c r="J125" s="12">
        <f t="shared" si="33"/>
        <v>-14547104</v>
      </c>
      <c r="K125" s="12">
        <f t="shared" si="33"/>
        <v>38001116</v>
      </c>
      <c r="L125" s="10">
        <f t="shared" si="33"/>
        <v>-63514846</v>
      </c>
      <c r="M125" s="10">
        <f t="shared" si="33"/>
        <v>12522128</v>
      </c>
      <c r="N125" s="12">
        <f>SUM(N123:N124)</f>
        <v>-12991602</v>
      </c>
      <c r="O125" s="12">
        <f t="shared" si="33"/>
        <v>2230620</v>
      </c>
      <c r="P125" s="10">
        <f t="shared" si="33"/>
        <v>-33081863</v>
      </c>
      <c r="Q125" s="10">
        <f t="shared" si="33"/>
        <v>95246669</v>
      </c>
      <c r="R125" s="12">
        <f>SUM(R123:R124)</f>
        <v>64395426</v>
      </c>
      <c r="S125" s="12">
        <f t="shared" si="33"/>
        <v>23767872</v>
      </c>
      <c r="T125" s="10">
        <f t="shared" si="33"/>
        <v>52415257</v>
      </c>
      <c r="U125" s="10">
        <f t="shared" si="33"/>
        <v>91762177</v>
      </c>
      <c r="V125" s="10">
        <f>SUM(V123:V124)</f>
        <v>130613865</v>
      </c>
      <c r="W125" s="12">
        <f t="shared" si="33"/>
        <v>246127642</v>
      </c>
      <c r="X125" s="12">
        <f t="shared" si="33"/>
        <v>568469834</v>
      </c>
      <c r="Y125" s="10">
        <f t="shared" si="33"/>
        <v>-322342192</v>
      </c>
      <c r="Z125" s="1">
        <f>+IF(X125&lt;&gt;0,+(Y125/X125)*100,0)</f>
        <v>-56.70348235224035</v>
      </c>
      <c r="AA125" s="22">
        <f>SUM(AA123:AA124)</f>
        <v>568469834</v>
      </c>
    </row>
    <row r="126" spans="1:27" ht="12.75">
      <c r="A126" s="51" t="s">
        <v>55</v>
      </c>
      <c r="B126" s="38"/>
      <c r="C126" s="13">
        <v>275049378</v>
      </c>
      <c r="D126" s="14"/>
      <c r="E126" s="13">
        <v>612180503</v>
      </c>
      <c r="F126" s="15">
        <v>768107485</v>
      </c>
      <c r="G126" s="15">
        <v>33667903</v>
      </c>
      <c r="H126" s="13">
        <v>-2415403</v>
      </c>
      <c r="I126" s="13">
        <v>18142247</v>
      </c>
      <c r="J126" s="15">
        <f aca="true" t="shared" si="34" ref="J126:J131">J30+J62+J94</f>
        <v>21225230</v>
      </c>
      <c r="K126" s="15">
        <v>56383510</v>
      </c>
      <c r="L126" s="13">
        <v>-29720139</v>
      </c>
      <c r="M126" s="13">
        <v>10960395</v>
      </c>
      <c r="N126" s="15">
        <f aca="true" t="shared" si="35" ref="N126:N131">N30+N62+N94</f>
        <v>37623766</v>
      </c>
      <c r="O126" s="15">
        <v>25686436</v>
      </c>
      <c r="P126" s="13">
        <v>45872606</v>
      </c>
      <c r="Q126" s="13">
        <v>30132833</v>
      </c>
      <c r="R126" s="15">
        <f aca="true" t="shared" si="36" ref="R126:R131">R30+R62+R94</f>
        <v>101691875</v>
      </c>
      <c r="S126" s="15">
        <v>21180031</v>
      </c>
      <c r="T126" s="13">
        <v>55355848</v>
      </c>
      <c r="U126" s="13">
        <v>139598211</v>
      </c>
      <c r="V126" s="13">
        <f aca="true" t="shared" si="37" ref="V126:V131">V30+V62+V94</f>
        <v>130818757</v>
      </c>
      <c r="W126" s="15">
        <v>404844478</v>
      </c>
      <c r="X126" s="15">
        <v>767863690</v>
      </c>
      <c r="Y126" s="13">
        <v>-363019212</v>
      </c>
      <c r="Z126" s="2">
        <v>-47.2765</v>
      </c>
      <c r="AA126" s="23">
        <v>768107485</v>
      </c>
    </row>
    <row r="127" spans="1:27" ht="12.75">
      <c r="A127" s="50" t="s">
        <v>56</v>
      </c>
      <c r="B127" s="38"/>
      <c r="C127" s="10">
        <v>7006219501</v>
      </c>
      <c r="D127" s="11"/>
      <c r="E127" s="10">
        <v>266403149</v>
      </c>
      <c r="F127" s="12">
        <v>259033824</v>
      </c>
      <c r="G127" s="12">
        <v>14961080</v>
      </c>
      <c r="H127" s="10">
        <v>41167226</v>
      </c>
      <c r="I127" s="10">
        <v>-1272562</v>
      </c>
      <c r="J127" s="12">
        <f t="shared" si="34"/>
        <v>50574530</v>
      </c>
      <c r="K127" s="12">
        <v>186776156</v>
      </c>
      <c r="L127" s="10">
        <v>-611901930</v>
      </c>
      <c r="M127" s="10">
        <v>-388999843</v>
      </c>
      <c r="N127" s="12">
        <f t="shared" si="35"/>
        <v>-814125617</v>
      </c>
      <c r="O127" s="12">
        <v>-45080131</v>
      </c>
      <c r="P127" s="10">
        <v>-71719396</v>
      </c>
      <c r="Q127" s="10">
        <v>-322948957</v>
      </c>
      <c r="R127" s="12">
        <f t="shared" si="36"/>
        <v>-439748484</v>
      </c>
      <c r="S127" s="12">
        <v>-64915252</v>
      </c>
      <c r="T127" s="10">
        <v>3784546186</v>
      </c>
      <c r="U127" s="10">
        <v>-1664571487</v>
      </c>
      <c r="V127" s="10">
        <f t="shared" si="37"/>
        <v>56122584</v>
      </c>
      <c r="W127" s="12">
        <v>856041090</v>
      </c>
      <c r="X127" s="12">
        <v>259033828</v>
      </c>
      <c r="Y127" s="10">
        <v>597007262</v>
      </c>
      <c r="Z127" s="1">
        <v>230.4746</v>
      </c>
      <c r="AA127" s="22">
        <v>259033824</v>
      </c>
    </row>
    <row r="128" spans="1:27" ht="12.75">
      <c r="A128" s="50" t="s">
        <v>57</v>
      </c>
      <c r="B128" s="38"/>
      <c r="C128" s="10">
        <v>202974302</v>
      </c>
      <c r="D128" s="11"/>
      <c r="E128" s="10">
        <v>1073946431</v>
      </c>
      <c r="F128" s="12">
        <v>1077207061</v>
      </c>
      <c r="G128" s="12">
        <v>-1139920707</v>
      </c>
      <c r="H128" s="10">
        <v>5443134</v>
      </c>
      <c r="I128" s="10">
        <v>15904011</v>
      </c>
      <c r="J128" s="12">
        <f t="shared" si="34"/>
        <v>26800025</v>
      </c>
      <c r="K128" s="12">
        <v>60820774</v>
      </c>
      <c r="L128" s="10">
        <v>52847144</v>
      </c>
      <c r="M128" s="10">
        <v>16956207</v>
      </c>
      <c r="N128" s="12">
        <f t="shared" si="35"/>
        <v>130624125</v>
      </c>
      <c r="O128" s="12">
        <v>15339652</v>
      </c>
      <c r="P128" s="10">
        <v>25247845</v>
      </c>
      <c r="Q128" s="10">
        <v>35504922</v>
      </c>
      <c r="R128" s="12">
        <f t="shared" si="36"/>
        <v>76092419</v>
      </c>
      <c r="S128" s="12">
        <v>39158069</v>
      </c>
      <c r="T128" s="10">
        <v>34477663</v>
      </c>
      <c r="U128" s="10">
        <v>101764060</v>
      </c>
      <c r="V128" s="10">
        <f t="shared" si="37"/>
        <v>132212536</v>
      </c>
      <c r="W128" s="12">
        <v>-736457226</v>
      </c>
      <c r="X128" s="12">
        <v>1107011552</v>
      </c>
      <c r="Y128" s="10">
        <v>-1843468778</v>
      </c>
      <c r="Z128" s="1">
        <v>-166.5266</v>
      </c>
      <c r="AA128" s="22">
        <v>1077207061</v>
      </c>
    </row>
    <row r="129" spans="1:27" ht="12.75">
      <c r="A129" s="51" t="s">
        <v>58</v>
      </c>
      <c r="B129" s="49"/>
      <c r="C129" s="10">
        <v>1115801543</v>
      </c>
      <c r="D129" s="11"/>
      <c r="E129" s="10">
        <v>3057201455</v>
      </c>
      <c r="F129" s="12">
        <v>2084209641</v>
      </c>
      <c r="G129" s="12">
        <v>84770196</v>
      </c>
      <c r="H129" s="10">
        <v>30946385</v>
      </c>
      <c r="I129" s="10">
        <v>53455805</v>
      </c>
      <c r="J129" s="12">
        <f t="shared" si="34"/>
        <v>78082479</v>
      </c>
      <c r="K129" s="12">
        <v>-28787037</v>
      </c>
      <c r="L129" s="10">
        <v>67301403</v>
      </c>
      <c r="M129" s="10">
        <v>69456672</v>
      </c>
      <c r="N129" s="12">
        <f t="shared" si="35"/>
        <v>107971038</v>
      </c>
      <c r="O129" s="12">
        <v>150982081</v>
      </c>
      <c r="P129" s="10">
        <v>362005079</v>
      </c>
      <c r="Q129" s="10">
        <v>-3580624</v>
      </c>
      <c r="R129" s="12">
        <f t="shared" si="36"/>
        <v>509406536</v>
      </c>
      <c r="S129" s="12">
        <v>233875958</v>
      </c>
      <c r="T129" s="10">
        <v>142731386</v>
      </c>
      <c r="U129" s="10">
        <v>532423529</v>
      </c>
      <c r="V129" s="10">
        <f t="shared" si="37"/>
        <v>781298061</v>
      </c>
      <c r="W129" s="12">
        <v>1695580833</v>
      </c>
      <c r="X129" s="12">
        <v>2080477840</v>
      </c>
      <c r="Y129" s="10">
        <v>-384897007</v>
      </c>
      <c r="Z129" s="1">
        <v>-18.5004</v>
      </c>
      <c r="AA129" s="22">
        <v>2084209641</v>
      </c>
    </row>
    <row r="130" spans="1:27" ht="12.75">
      <c r="A130" s="50" t="s">
        <v>59</v>
      </c>
      <c r="B130" s="38"/>
      <c r="C130" s="10">
        <v>1486</v>
      </c>
      <c r="D130" s="11"/>
      <c r="E130" s="10">
        <v>6685000</v>
      </c>
      <c r="F130" s="12">
        <v>4560600</v>
      </c>
      <c r="G130" s="12">
        <v>3112000</v>
      </c>
      <c r="H130" s="10">
        <v>439388</v>
      </c>
      <c r="I130" s="10">
        <v>-3036265</v>
      </c>
      <c r="J130" s="12">
        <f t="shared" si="34"/>
        <v>515123</v>
      </c>
      <c r="K130" s="12">
        <v>2600</v>
      </c>
      <c r="L130" s="10"/>
      <c r="M130" s="10"/>
      <c r="N130" s="12">
        <f t="shared" si="35"/>
        <v>2600</v>
      </c>
      <c r="O130" s="12">
        <v>68443</v>
      </c>
      <c r="P130" s="10">
        <v>153027</v>
      </c>
      <c r="Q130" s="10">
        <v>956850</v>
      </c>
      <c r="R130" s="12">
        <f t="shared" si="36"/>
        <v>1178320</v>
      </c>
      <c r="S130" s="12"/>
      <c r="T130" s="10">
        <v>-879105</v>
      </c>
      <c r="U130" s="10">
        <v>186161</v>
      </c>
      <c r="V130" s="10">
        <f t="shared" si="37"/>
        <v>-692944</v>
      </c>
      <c r="W130" s="12">
        <v>1003099</v>
      </c>
      <c r="X130" s="12">
        <v>4460600</v>
      </c>
      <c r="Y130" s="10">
        <v>-3457501</v>
      </c>
      <c r="Z130" s="1">
        <v>-77.512</v>
      </c>
      <c r="AA130" s="22">
        <v>4560600</v>
      </c>
    </row>
    <row r="131" spans="1:27" ht="12.75">
      <c r="A131" s="50" t="s">
        <v>60</v>
      </c>
      <c r="B131" s="38"/>
      <c r="C131" s="16">
        <v>403999</v>
      </c>
      <c r="D131" s="17"/>
      <c r="E131" s="16">
        <v>9500002</v>
      </c>
      <c r="F131" s="18">
        <v>8776209</v>
      </c>
      <c r="G131" s="18">
        <v>1346658</v>
      </c>
      <c r="H131" s="16">
        <v>72000</v>
      </c>
      <c r="I131" s="16">
        <v>880595</v>
      </c>
      <c r="J131" s="18">
        <f t="shared" si="34"/>
        <v>952595</v>
      </c>
      <c r="K131" s="18">
        <v>-234</v>
      </c>
      <c r="L131" s="16">
        <v>596817</v>
      </c>
      <c r="M131" s="16">
        <v>206199</v>
      </c>
      <c r="N131" s="18">
        <f t="shared" si="35"/>
        <v>802782</v>
      </c>
      <c r="O131" s="18">
        <v>269100</v>
      </c>
      <c r="P131" s="16">
        <v>179369</v>
      </c>
      <c r="Q131" s="16">
        <v>807000</v>
      </c>
      <c r="R131" s="18">
        <f t="shared" si="36"/>
        <v>1255469</v>
      </c>
      <c r="S131" s="18">
        <v>271000</v>
      </c>
      <c r="T131" s="16"/>
      <c r="U131" s="16">
        <v>468278</v>
      </c>
      <c r="V131" s="16">
        <f t="shared" si="37"/>
        <v>739278</v>
      </c>
      <c r="W131" s="18">
        <v>5096782</v>
      </c>
      <c r="X131" s="18">
        <v>8776209</v>
      </c>
      <c r="Y131" s="16">
        <v>-3679427</v>
      </c>
      <c r="Z131" s="3">
        <v>-41.925</v>
      </c>
      <c r="AA131" s="24">
        <v>8776209</v>
      </c>
    </row>
    <row r="132" spans="1:27" ht="12.75">
      <c r="A132" s="53" t="s">
        <v>67</v>
      </c>
      <c r="B132" s="54"/>
      <c r="C132" s="55">
        <f aca="true" t="shared" si="38" ref="C132:Y132">+C5+C37+C69</f>
        <v>7796883301</v>
      </c>
      <c r="D132" s="56">
        <f t="shared" si="38"/>
        <v>0</v>
      </c>
      <c r="E132" s="55">
        <f t="shared" si="38"/>
        <v>40539919009</v>
      </c>
      <c r="F132" s="57">
        <f t="shared" si="38"/>
        <v>31014934143</v>
      </c>
      <c r="G132" s="57">
        <f t="shared" si="38"/>
        <v>4204372140</v>
      </c>
      <c r="H132" s="55">
        <f t="shared" si="38"/>
        <v>849458296</v>
      </c>
      <c r="I132" s="55">
        <f t="shared" si="38"/>
        <v>738358771</v>
      </c>
      <c r="J132" s="57">
        <f t="shared" si="38"/>
        <v>2413816207</v>
      </c>
      <c r="K132" s="57">
        <f t="shared" si="38"/>
        <v>1513431592</v>
      </c>
      <c r="L132" s="55">
        <f t="shared" si="38"/>
        <v>402805502</v>
      </c>
      <c r="M132" s="55">
        <f t="shared" si="38"/>
        <v>1315377667</v>
      </c>
      <c r="N132" s="57">
        <f t="shared" si="38"/>
        <v>3231614761</v>
      </c>
      <c r="O132" s="57">
        <f t="shared" si="38"/>
        <v>828419678</v>
      </c>
      <c r="P132" s="55">
        <f t="shared" si="38"/>
        <v>1243861477</v>
      </c>
      <c r="Q132" s="55">
        <f t="shared" si="38"/>
        <v>1396914936</v>
      </c>
      <c r="R132" s="57">
        <f t="shared" si="38"/>
        <v>3469196091</v>
      </c>
      <c r="S132" s="57">
        <f t="shared" si="38"/>
        <v>1065053618</v>
      </c>
      <c r="T132" s="55">
        <f t="shared" si="38"/>
        <v>13709819550</v>
      </c>
      <c r="U132" s="55">
        <f t="shared" si="38"/>
        <v>1582272510</v>
      </c>
      <c r="V132" s="55">
        <f t="shared" si="38"/>
        <v>4880719693</v>
      </c>
      <c r="W132" s="57">
        <f t="shared" si="38"/>
        <v>13995346752</v>
      </c>
      <c r="X132" s="57">
        <f t="shared" si="38"/>
        <v>31014934202</v>
      </c>
      <c r="Y132" s="55">
        <f t="shared" si="38"/>
        <v>-2164788465</v>
      </c>
      <c r="Z132" s="58">
        <f>+IF(X132&lt;&gt;0,+(Y132/X132)*100,0)</f>
        <v>-6.979826076369375</v>
      </c>
      <c r="AA132" s="59">
        <f>+AA5+AA37+AA69</f>
        <v>31014934143</v>
      </c>
    </row>
    <row r="133" spans="1:27" ht="4.5" customHeight="1">
      <c r="A133" s="60"/>
      <c r="B133" s="38"/>
      <c r="C133" s="61"/>
      <c r="D133" s="62"/>
      <c r="E133" s="61"/>
      <c r="F133" s="63"/>
      <c r="G133" s="63"/>
      <c r="H133" s="61"/>
      <c r="I133" s="61"/>
      <c r="J133" s="63"/>
      <c r="K133" s="63"/>
      <c r="L133" s="61"/>
      <c r="M133" s="61"/>
      <c r="N133" s="63"/>
      <c r="O133" s="63"/>
      <c r="P133" s="61"/>
      <c r="Q133" s="61"/>
      <c r="R133" s="63"/>
      <c r="S133" s="63"/>
      <c r="T133" s="61"/>
      <c r="U133" s="61"/>
      <c r="V133" s="61"/>
      <c r="W133" s="63"/>
      <c r="X133" s="63"/>
      <c r="Y133" s="61"/>
      <c r="Z133" s="64"/>
      <c r="AA133" s="65"/>
    </row>
    <row r="134" spans="1:27" ht="12.75">
      <c r="A134" s="66" t="s">
        <v>68</v>
      </c>
      <c r="B134" s="38" t="s">
        <v>69</v>
      </c>
      <c r="C134" s="39">
        <f aca="true" t="shared" si="39" ref="C134:Y134">C144+C147+C148+C151+C154+C155+SUM(C158:C164)</f>
        <v>5767223438</v>
      </c>
      <c r="D134" s="40">
        <f t="shared" si="39"/>
        <v>0</v>
      </c>
      <c r="E134" s="39">
        <f t="shared" si="39"/>
        <v>17701187000</v>
      </c>
      <c r="F134" s="41">
        <f t="shared" si="39"/>
        <v>15202141897</v>
      </c>
      <c r="G134" s="41">
        <f t="shared" si="39"/>
        <v>650168194</v>
      </c>
      <c r="H134" s="39">
        <f t="shared" si="39"/>
        <v>725697453</v>
      </c>
      <c r="I134" s="39">
        <f t="shared" si="39"/>
        <v>940244348</v>
      </c>
      <c r="J134" s="41">
        <f t="shared" si="39"/>
        <v>2316109995</v>
      </c>
      <c r="K134" s="41">
        <f t="shared" si="39"/>
        <v>1198177739</v>
      </c>
      <c r="L134" s="39">
        <f t="shared" si="39"/>
        <v>769318650</v>
      </c>
      <c r="M134" s="39">
        <f t="shared" si="39"/>
        <v>1079169543</v>
      </c>
      <c r="N134" s="41">
        <f t="shared" si="39"/>
        <v>3046665932</v>
      </c>
      <c r="O134" s="41">
        <f t="shared" si="39"/>
        <v>827759239</v>
      </c>
      <c r="P134" s="39">
        <f t="shared" si="39"/>
        <v>830804369</v>
      </c>
      <c r="Q134" s="39">
        <f t="shared" si="39"/>
        <v>926431198</v>
      </c>
      <c r="R134" s="41">
        <f t="shared" si="39"/>
        <v>2584994806</v>
      </c>
      <c r="S134" s="41">
        <f t="shared" si="39"/>
        <v>469397761</v>
      </c>
      <c r="T134" s="39">
        <f t="shared" si="39"/>
        <v>631987053</v>
      </c>
      <c r="U134" s="39">
        <f t="shared" si="39"/>
        <v>980405609</v>
      </c>
      <c r="V134" s="39">
        <f t="shared" si="39"/>
        <v>2081790423</v>
      </c>
      <c r="W134" s="41">
        <f t="shared" si="39"/>
        <v>10029561156</v>
      </c>
      <c r="X134" s="41">
        <f t="shared" si="39"/>
        <v>15202140375</v>
      </c>
      <c r="Y134" s="39">
        <f t="shared" si="39"/>
        <v>-5172579219</v>
      </c>
      <c r="Z134" s="42">
        <f>+IF(X134&lt;&gt;0,+(Y134/X134)*100,0)</f>
        <v>-34.025335192314984</v>
      </c>
      <c r="AA134" s="43">
        <f>AA144+AA147+AA148+AA151+AA154+AA155+SUM(AA158:AA164)</f>
        <v>15202141897</v>
      </c>
    </row>
    <row r="135" spans="1:27" ht="12.75">
      <c r="A135" s="45" t="s">
        <v>33</v>
      </c>
      <c r="B135" s="46"/>
      <c r="C135" s="10">
        <v>1087481806</v>
      </c>
      <c r="D135" s="11"/>
      <c r="E135" s="10">
        <v>3178008360</v>
      </c>
      <c r="F135" s="12">
        <v>2379372878</v>
      </c>
      <c r="G135" s="12">
        <v>97376191</v>
      </c>
      <c r="H135" s="10">
        <v>122696210</v>
      </c>
      <c r="I135" s="10">
        <v>314744651</v>
      </c>
      <c r="J135" s="12">
        <v>534817052</v>
      </c>
      <c r="K135" s="12">
        <v>308391984</v>
      </c>
      <c r="L135" s="10">
        <v>170417387</v>
      </c>
      <c r="M135" s="10">
        <v>194066370</v>
      </c>
      <c r="N135" s="12">
        <v>672875741</v>
      </c>
      <c r="O135" s="12">
        <v>95451885</v>
      </c>
      <c r="P135" s="10">
        <v>123385318</v>
      </c>
      <c r="Q135" s="10">
        <v>109840886</v>
      </c>
      <c r="R135" s="12">
        <v>328678089</v>
      </c>
      <c r="S135" s="12">
        <v>50928235</v>
      </c>
      <c r="T135" s="10">
        <v>76716592</v>
      </c>
      <c r="U135" s="10">
        <v>68091543</v>
      </c>
      <c r="V135" s="10">
        <v>195736370</v>
      </c>
      <c r="W135" s="12">
        <v>1732107252</v>
      </c>
      <c r="X135" s="12">
        <v>2379372908</v>
      </c>
      <c r="Y135" s="10">
        <v>-647265656</v>
      </c>
      <c r="Z135" s="1">
        <v>-27.2032</v>
      </c>
      <c r="AA135" s="22">
        <v>2379372878</v>
      </c>
    </row>
    <row r="136" spans="1:27" ht="12.75">
      <c r="A136" s="45" t="s">
        <v>34</v>
      </c>
      <c r="B136" s="46"/>
      <c r="C136" s="10">
        <v>85485617</v>
      </c>
      <c r="D136" s="11"/>
      <c r="E136" s="10">
        <v>590359747</v>
      </c>
      <c r="F136" s="12">
        <v>315748536</v>
      </c>
      <c r="G136" s="12">
        <v>10494977</v>
      </c>
      <c r="H136" s="10">
        <v>14369889</v>
      </c>
      <c r="I136" s="10">
        <v>16628798</v>
      </c>
      <c r="J136" s="12">
        <v>41493664</v>
      </c>
      <c r="K136" s="12">
        <v>22043588</v>
      </c>
      <c r="L136" s="10">
        <v>6147407</v>
      </c>
      <c r="M136" s="10">
        <v>19742124</v>
      </c>
      <c r="N136" s="12">
        <v>47933119</v>
      </c>
      <c r="O136" s="12">
        <v>17392420</v>
      </c>
      <c r="P136" s="10">
        <v>24049007</v>
      </c>
      <c r="Q136" s="10">
        <v>8759476</v>
      </c>
      <c r="R136" s="12">
        <v>50200903</v>
      </c>
      <c r="S136" s="12">
        <v>4191566</v>
      </c>
      <c r="T136" s="10">
        <v>20238763</v>
      </c>
      <c r="U136" s="10">
        <v>19829937</v>
      </c>
      <c r="V136" s="10">
        <v>44260266</v>
      </c>
      <c r="W136" s="12">
        <v>183887952</v>
      </c>
      <c r="X136" s="12">
        <v>315748552</v>
      </c>
      <c r="Y136" s="10">
        <v>-131860600</v>
      </c>
      <c r="Z136" s="1">
        <v>-41.7613</v>
      </c>
      <c r="AA136" s="22">
        <v>315748536</v>
      </c>
    </row>
    <row r="137" spans="1:27" ht="12.75">
      <c r="A137" s="45" t="s">
        <v>35</v>
      </c>
      <c r="B137" s="46"/>
      <c r="C137" s="10">
        <v>1493382790</v>
      </c>
      <c r="D137" s="11"/>
      <c r="E137" s="10">
        <v>3406458827</v>
      </c>
      <c r="F137" s="12">
        <v>3963948231</v>
      </c>
      <c r="G137" s="12">
        <v>185157017</v>
      </c>
      <c r="H137" s="10">
        <v>138416030</v>
      </c>
      <c r="I137" s="10">
        <v>90157748</v>
      </c>
      <c r="J137" s="12">
        <v>413730795</v>
      </c>
      <c r="K137" s="12">
        <v>265075583</v>
      </c>
      <c r="L137" s="10">
        <v>141725787</v>
      </c>
      <c r="M137" s="10">
        <v>258904311</v>
      </c>
      <c r="N137" s="12">
        <v>665705681</v>
      </c>
      <c r="O137" s="12">
        <v>278919959</v>
      </c>
      <c r="P137" s="10">
        <v>272559668</v>
      </c>
      <c r="Q137" s="10">
        <v>240857874</v>
      </c>
      <c r="R137" s="12">
        <v>792337501</v>
      </c>
      <c r="S137" s="12">
        <v>140724119</v>
      </c>
      <c r="T137" s="10">
        <v>187403021</v>
      </c>
      <c r="U137" s="10">
        <v>281336655</v>
      </c>
      <c r="V137" s="10">
        <v>609463795</v>
      </c>
      <c r="W137" s="12">
        <v>2481237772</v>
      </c>
      <c r="X137" s="12">
        <v>3963948188</v>
      </c>
      <c r="Y137" s="10">
        <v>-1482710416</v>
      </c>
      <c r="Z137" s="1">
        <v>-37.4049</v>
      </c>
      <c r="AA137" s="22">
        <v>3963948231</v>
      </c>
    </row>
    <row r="138" spans="1:27" ht="12.75">
      <c r="A138" s="45" t="s">
        <v>36</v>
      </c>
      <c r="B138" s="46"/>
      <c r="C138" s="10">
        <v>648440058</v>
      </c>
      <c r="D138" s="11"/>
      <c r="E138" s="10">
        <v>2195137490</v>
      </c>
      <c r="F138" s="12">
        <v>1686475863</v>
      </c>
      <c r="G138" s="12">
        <v>117798231</v>
      </c>
      <c r="H138" s="10">
        <v>118769561</v>
      </c>
      <c r="I138" s="10">
        <v>132036005</v>
      </c>
      <c r="J138" s="12">
        <v>368603797</v>
      </c>
      <c r="K138" s="12">
        <v>142543760</v>
      </c>
      <c r="L138" s="10">
        <v>110631511</v>
      </c>
      <c r="M138" s="10">
        <v>145003212</v>
      </c>
      <c r="N138" s="12">
        <v>398178483</v>
      </c>
      <c r="O138" s="12">
        <v>81234723</v>
      </c>
      <c r="P138" s="10">
        <v>83177234</v>
      </c>
      <c r="Q138" s="10">
        <v>102145208</v>
      </c>
      <c r="R138" s="12">
        <v>266557165</v>
      </c>
      <c r="S138" s="12">
        <v>58850633</v>
      </c>
      <c r="T138" s="10">
        <v>59115261</v>
      </c>
      <c r="U138" s="10">
        <v>73158966</v>
      </c>
      <c r="V138" s="10">
        <v>191124860</v>
      </c>
      <c r="W138" s="12">
        <v>1224464305</v>
      </c>
      <c r="X138" s="12">
        <v>1686475837</v>
      </c>
      <c r="Y138" s="10">
        <v>-462011532</v>
      </c>
      <c r="Z138" s="1">
        <v>-27.3951</v>
      </c>
      <c r="AA138" s="22">
        <v>1686475863</v>
      </c>
    </row>
    <row r="139" spans="1:27" ht="12.75">
      <c r="A139" s="45" t="s">
        <v>37</v>
      </c>
      <c r="B139" s="46"/>
      <c r="C139" s="10">
        <v>681889967</v>
      </c>
      <c r="D139" s="11"/>
      <c r="E139" s="10">
        <v>1977874791</v>
      </c>
      <c r="F139" s="12">
        <v>1341692554</v>
      </c>
      <c r="G139" s="12">
        <v>35566077</v>
      </c>
      <c r="H139" s="10">
        <v>59397660</v>
      </c>
      <c r="I139" s="10">
        <v>74551517</v>
      </c>
      <c r="J139" s="12">
        <v>169515254</v>
      </c>
      <c r="K139" s="12">
        <v>86713641</v>
      </c>
      <c r="L139" s="10">
        <v>69306591</v>
      </c>
      <c r="M139" s="10">
        <v>103573157</v>
      </c>
      <c r="N139" s="12">
        <v>259593389</v>
      </c>
      <c r="O139" s="12">
        <v>78009046</v>
      </c>
      <c r="P139" s="10">
        <v>66169010</v>
      </c>
      <c r="Q139" s="10">
        <v>83543084</v>
      </c>
      <c r="R139" s="12">
        <v>227721140</v>
      </c>
      <c r="S139" s="12">
        <v>50204935</v>
      </c>
      <c r="T139" s="10">
        <v>79108090</v>
      </c>
      <c r="U139" s="10">
        <v>95655391</v>
      </c>
      <c r="V139" s="10">
        <v>224968416</v>
      </c>
      <c r="W139" s="12">
        <v>881798199</v>
      </c>
      <c r="X139" s="12">
        <v>1341692520</v>
      </c>
      <c r="Y139" s="10">
        <v>-459894321</v>
      </c>
      <c r="Z139" s="1">
        <v>-34.2772</v>
      </c>
      <c r="AA139" s="22">
        <v>1341692554</v>
      </c>
    </row>
    <row r="140" spans="1:27" ht="12.75">
      <c r="A140" s="45" t="s">
        <v>38</v>
      </c>
      <c r="B140" s="46"/>
      <c r="C140" s="10">
        <v>66205881</v>
      </c>
      <c r="D140" s="11"/>
      <c r="E140" s="10">
        <v>112901463</v>
      </c>
      <c r="F140" s="12">
        <v>96168138</v>
      </c>
      <c r="G140" s="12">
        <v>1171216</v>
      </c>
      <c r="H140" s="10">
        <v>1874530</v>
      </c>
      <c r="I140" s="10">
        <v>3283134</v>
      </c>
      <c r="J140" s="12">
        <v>6328880</v>
      </c>
      <c r="K140" s="12">
        <v>12571605</v>
      </c>
      <c r="L140" s="10">
        <v>712071</v>
      </c>
      <c r="M140" s="10">
        <v>4743065</v>
      </c>
      <c r="N140" s="12">
        <v>18026741</v>
      </c>
      <c r="O140" s="12">
        <v>8673606</v>
      </c>
      <c r="P140" s="10">
        <v>6729261</v>
      </c>
      <c r="Q140" s="10">
        <v>7416812</v>
      </c>
      <c r="R140" s="12">
        <v>22819679</v>
      </c>
      <c r="S140" s="12">
        <v>5057303</v>
      </c>
      <c r="T140" s="10">
        <v>4037681</v>
      </c>
      <c r="U140" s="10">
        <v>3960995</v>
      </c>
      <c r="V140" s="10">
        <v>13055979</v>
      </c>
      <c r="W140" s="12">
        <v>60231279</v>
      </c>
      <c r="X140" s="12">
        <v>96168136</v>
      </c>
      <c r="Y140" s="10">
        <v>-35936857</v>
      </c>
      <c r="Z140" s="1">
        <v>-37.3688</v>
      </c>
      <c r="AA140" s="22">
        <v>96168138</v>
      </c>
    </row>
    <row r="141" spans="1:27" ht="12.75">
      <c r="A141" s="45" t="s">
        <v>39</v>
      </c>
      <c r="B141" s="38"/>
      <c r="C141" s="10"/>
      <c r="D141" s="11"/>
      <c r="E141" s="10">
        <v>16418404</v>
      </c>
      <c r="F141" s="12">
        <v>15513404</v>
      </c>
      <c r="G141" s="12">
        <v>136545</v>
      </c>
      <c r="H141" s="10">
        <v>444231</v>
      </c>
      <c r="I141" s="10">
        <v>1205299</v>
      </c>
      <c r="J141" s="12">
        <v>1786075</v>
      </c>
      <c r="K141" s="12">
        <v>835858</v>
      </c>
      <c r="L141" s="10"/>
      <c r="M141" s="10">
        <v>1073998</v>
      </c>
      <c r="N141" s="12">
        <v>1909856</v>
      </c>
      <c r="O141" s="12"/>
      <c r="P141" s="10">
        <v>841431</v>
      </c>
      <c r="Q141" s="10">
        <v>138396</v>
      </c>
      <c r="R141" s="12">
        <v>979827</v>
      </c>
      <c r="S141" s="12"/>
      <c r="T141" s="10"/>
      <c r="U141" s="10">
        <v>1408288</v>
      </c>
      <c r="V141" s="10">
        <v>1408288</v>
      </c>
      <c r="W141" s="12">
        <v>6084046</v>
      </c>
      <c r="X141" s="12">
        <v>15513403</v>
      </c>
      <c r="Y141" s="10">
        <v>-9429357</v>
      </c>
      <c r="Z141" s="1">
        <v>-60.782</v>
      </c>
      <c r="AA141" s="22">
        <v>15513404</v>
      </c>
    </row>
    <row r="142" spans="1:27" ht="12.75">
      <c r="A142" s="45" t="s">
        <v>40</v>
      </c>
      <c r="B142" s="38"/>
      <c r="C142" s="13"/>
      <c r="D142" s="14"/>
      <c r="E142" s="13">
        <v>3122070</v>
      </c>
      <c r="F142" s="15">
        <v>3122070</v>
      </c>
      <c r="G142" s="15">
        <v>54026</v>
      </c>
      <c r="H142" s="13">
        <v>155148</v>
      </c>
      <c r="I142" s="13">
        <v>7900</v>
      </c>
      <c r="J142" s="15">
        <v>217074</v>
      </c>
      <c r="K142" s="15">
        <v>369375</v>
      </c>
      <c r="L142" s="13"/>
      <c r="M142" s="13">
        <v>38063</v>
      </c>
      <c r="N142" s="15">
        <v>407438</v>
      </c>
      <c r="O142" s="15">
        <v>22300</v>
      </c>
      <c r="P142" s="13">
        <v>173426</v>
      </c>
      <c r="Q142" s="13">
        <v>175636</v>
      </c>
      <c r="R142" s="15">
        <v>371362</v>
      </c>
      <c r="S142" s="15"/>
      <c r="T142" s="13">
        <v>8500</v>
      </c>
      <c r="U142" s="13">
        <v>201955</v>
      </c>
      <c r="V142" s="13">
        <v>210455</v>
      </c>
      <c r="W142" s="15">
        <v>1206329</v>
      </c>
      <c r="X142" s="15">
        <v>3122070</v>
      </c>
      <c r="Y142" s="13">
        <v>-1915741</v>
      </c>
      <c r="Z142" s="2">
        <v>-61.3612</v>
      </c>
      <c r="AA142" s="23">
        <v>3122070</v>
      </c>
    </row>
    <row r="143" spans="1:27" ht="12.75">
      <c r="A143" s="45" t="s">
        <v>41</v>
      </c>
      <c r="B143" s="38"/>
      <c r="C143" s="16">
        <v>5373095</v>
      </c>
      <c r="D143" s="17"/>
      <c r="E143" s="16">
        <v>60980746</v>
      </c>
      <c r="F143" s="18">
        <v>86568115</v>
      </c>
      <c r="G143" s="18">
        <v>10688798</v>
      </c>
      <c r="H143" s="16">
        <v>6789973</v>
      </c>
      <c r="I143" s="16">
        <v>7401312</v>
      </c>
      <c r="J143" s="18">
        <v>24880083</v>
      </c>
      <c r="K143" s="18">
        <v>9539336</v>
      </c>
      <c r="L143" s="16">
        <v>5651696</v>
      </c>
      <c r="M143" s="16">
        <v>12386276</v>
      </c>
      <c r="N143" s="18">
        <v>27577308</v>
      </c>
      <c r="O143" s="18">
        <v>5152139</v>
      </c>
      <c r="P143" s="16">
        <v>7175078</v>
      </c>
      <c r="Q143" s="16">
        <v>5481180</v>
      </c>
      <c r="R143" s="18">
        <v>17808397</v>
      </c>
      <c r="S143" s="18">
        <v>5509712</v>
      </c>
      <c r="T143" s="16">
        <v>3683398</v>
      </c>
      <c r="U143" s="16">
        <v>6601812</v>
      </c>
      <c r="V143" s="16">
        <v>15794922</v>
      </c>
      <c r="W143" s="18">
        <v>86060710</v>
      </c>
      <c r="X143" s="18">
        <v>86568118</v>
      </c>
      <c r="Y143" s="16">
        <v>-507408</v>
      </c>
      <c r="Z143" s="3">
        <v>-0.5861</v>
      </c>
      <c r="AA143" s="24">
        <v>86568115</v>
      </c>
    </row>
    <row r="144" spans="1:27" ht="12.75">
      <c r="A144" s="47" t="s">
        <v>42</v>
      </c>
      <c r="B144" s="38"/>
      <c r="C144" s="10">
        <f aca="true" t="shared" si="40" ref="C144:Y144">SUM(C135:C143)</f>
        <v>4068259214</v>
      </c>
      <c r="D144" s="11">
        <f t="shared" si="40"/>
        <v>0</v>
      </c>
      <c r="E144" s="10">
        <f t="shared" si="40"/>
        <v>11541261898</v>
      </c>
      <c r="F144" s="12">
        <f t="shared" si="40"/>
        <v>9888609789</v>
      </c>
      <c r="G144" s="12">
        <f t="shared" si="40"/>
        <v>458443078</v>
      </c>
      <c r="H144" s="10">
        <f t="shared" si="40"/>
        <v>462913232</v>
      </c>
      <c r="I144" s="10">
        <f t="shared" si="40"/>
        <v>640016364</v>
      </c>
      <c r="J144" s="12">
        <f t="shared" si="40"/>
        <v>1561372674</v>
      </c>
      <c r="K144" s="12">
        <f t="shared" si="40"/>
        <v>848084730</v>
      </c>
      <c r="L144" s="10">
        <f t="shared" si="40"/>
        <v>504592450</v>
      </c>
      <c r="M144" s="10">
        <f t="shared" si="40"/>
        <v>739530576</v>
      </c>
      <c r="N144" s="12">
        <f t="shared" si="40"/>
        <v>2092207756</v>
      </c>
      <c r="O144" s="12">
        <f t="shared" si="40"/>
        <v>564856078</v>
      </c>
      <c r="P144" s="10">
        <f t="shared" si="40"/>
        <v>584259433</v>
      </c>
      <c r="Q144" s="10">
        <f t="shared" si="40"/>
        <v>558358552</v>
      </c>
      <c r="R144" s="12">
        <f t="shared" si="40"/>
        <v>1707474063</v>
      </c>
      <c r="S144" s="12">
        <f t="shared" si="40"/>
        <v>315466503</v>
      </c>
      <c r="T144" s="10">
        <f t="shared" si="40"/>
        <v>430311306</v>
      </c>
      <c r="U144" s="10">
        <f t="shared" si="40"/>
        <v>550245542</v>
      </c>
      <c r="V144" s="10">
        <f t="shared" si="40"/>
        <v>1296023351</v>
      </c>
      <c r="W144" s="12">
        <f t="shared" si="40"/>
        <v>6657077844</v>
      </c>
      <c r="X144" s="12">
        <f t="shared" si="40"/>
        <v>9888609732</v>
      </c>
      <c r="Y144" s="10">
        <f t="shared" si="40"/>
        <v>-3231531888</v>
      </c>
      <c r="Z144" s="1">
        <f>+IF(X144&lt;&gt;0,+(Y144/X144)*100,0)</f>
        <v>-32.679334866888446</v>
      </c>
      <c r="AA144" s="22">
        <f>SUM(AA135:AA143)</f>
        <v>9888609789</v>
      </c>
    </row>
    <row r="145" spans="1:27" ht="12.75">
      <c r="A145" s="48" t="s">
        <v>43</v>
      </c>
      <c r="B145" s="49"/>
      <c r="C145" s="10">
        <v>390138745</v>
      </c>
      <c r="D145" s="11"/>
      <c r="E145" s="10">
        <v>900458317</v>
      </c>
      <c r="F145" s="12">
        <v>665391224</v>
      </c>
      <c r="G145" s="12">
        <v>22628332</v>
      </c>
      <c r="H145" s="10">
        <v>36400070</v>
      </c>
      <c r="I145" s="10">
        <v>47034634</v>
      </c>
      <c r="J145" s="12">
        <v>106063036</v>
      </c>
      <c r="K145" s="12">
        <v>51238127</v>
      </c>
      <c r="L145" s="10">
        <v>76874758</v>
      </c>
      <c r="M145" s="10">
        <v>83051563</v>
      </c>
      <c r="N145" s="12">
        <v>211164448</v>
      </c>
      <c r="O145" s="12">
        <v>45184538</v>
      </c>
      <c r="P145" s="10">
        <v>34179376</v>
      </c>
      <c r="Q145" s="10">
        <v>77213080</v>
      </c>
      <c r="R145" s="12">
        <v>156576994</v>
      </c>
      <c r="S145" s="12">
        <v>20776780</v>
      </c>
      <c r="T145" s="10">
        <v>26093045</v>
      </c>
      <c r="U145" s="10">
        <v>153695086</v>
      </c>
      <c r="V145" s="10">
        <v>200564911</v>
      </c>
      <c r="W145" s="12">
        <v>674369389</v>
      </c>
      <c r="X145" s="12">
        <v>665391111</v>
      </c>
      <c r="Y145" s="10">
        <v>8978278</v>
      </c>
      <c r="Z145" s="1">
        <v>1.3493</v>
      </c>
      <c r="AA145" s="22">
        <v>665391224</v>
      </c>
    </row>
    <row r="146" spans="1:27" ht="12.75">
      <c r="A146" s="48" t="s">
        <v>44</v>
      </c>
      <c r="B146" s="38"/>
      <c r="C146" s="16">
        <v>24911187</v>
      </c>
      <c r="D146" s="17"/>
      <c r="E146" s="16">
        <v>154774612</v>
      </c>
      <c r="F146" s="18">
        <v>111460869</v>
      </c>
      <c r="G146" s="18">
        <v>1237820</v>
      </c>
      <c r="H146" s="16">
        <v>1781210</v>
      </c>
      <c r="I146" s="16">
        <v>1552985</v>
      </c>
      <c r="J146" s="18">
        <v>4572015</v>
      </c>
      <c r="K146" s="18">
        <v>2931998</v>
      </c>
      <c r="L146" s="16">
        <v>457826</v>
      </c>
      <c r="M146" s="16">
        <v>4917817</v>
      </c>
      <c r="N146" s="18">
        <v>8307641</v>
      </c>
      <c r="O146" s="18">
        <v>2960365</v>
      </c>
      <c r="P146" s="16">
        <v>2622698</v>
      </c>
      <c r="Q146" s="16">
        <v>3123085</v>
      </c>
      <c r="R146" s="18">
        <v>8706148</v>
      </c>
      <c r="S146" s="18">
        <v>558202</v>
      </c>
      <c r="T146" s="16">
        <v>14313540</v>
      </c>
      <c r="U146" s="16">
        <v>-4727697</v>
      </c>
      <c r="V146" s="16">
        <v>10144045</v>
      </c>
      <c r="W146" s="18">
        <v>31729849</v>
      </c>
      <c r="X146" s="18">
        <v>111460815</v>
      </c>
      <c r="Y146" s="16">
        <v>-79730966</v>
      </c>
      <c r="Z146" s="3">
        <v>-71.5327</v>
      </c>
      <c r="AA146" s="24">
        <v>111460869</v>
      </c>
    </row>
    <row r="147" spans="1:27" ht="12.75">
      <c r="A147" s="47" t="s">
        <v>45</v>
      </c>
      <c r="B147" s="38"/>
      <c r="C147" s="19">
        <f aca="true" t="shared" si="41" ref="C147:Y147">SUM(C145:C146)</f>
        <v>415049932</v>
      </c>
      <c r="D147" s="20">
        <f t="shared" si="41"/>
        <v>0</v>
      </c>
      <c r="E147" s="19">
        <f t="shared" si="41"/>
        <v>1055232929</v>
      </c>
      <c r="F147" s="21">
        <f t="shared" si="41"/>
        <v>776852093</v>
      </c>
      <c r="G147" s="21">
        <f t="shared" si="41"/>
        <v>23866152</v>
      </c>
      <c r="H147" s="19">
        <f t="shared" si="41"/>
        <v>38181280</v>
      </c>
      <c r="I147" s="19">
        <f t="shared" si="41"/>
        <v>48587619</v>
      </c>
      <c r="J147" s="21">
        <f t="shared" si="41"/>
        <v>110635051</v>
      </c>
      <c r="K147" s="21">
        <f t="shared" si="41"/>
        <v>54170125</v>
      </c>
      <c r="L147" s="19">
        <f t="shared" si="41"/>
        <v>77332584</v>
      </c>
      <c r="M147" s="19">
        <f t="shared" si="41"/>
        <v>87969380</v>
      </c>
      <c r="N147" s="21">
        <f t="shared" si="41"/>
        <v>219472089</v>
      </c>
      <c r="O147" s="21">
        <f t="shared" si="41"/>
        <v>48144903</v>
      </c>
      <c r="P147" s="19">
        <f t="shared" si="41"/>
        <v>36802074</v>
      </c>
      <c r="Q147" s="19">
        <f t="shared" si="41"/>
        <v>80336165</v>
      </c>
      <c r="R147" s="21">
        <f t="shared" si="41"/>
        <v>165283142</v>
      </c>
      <c r="S147" s="21">
        <f t="shared" si="41"/>
        <v>21334982</v>
      </c>
      <c r="T147" s="19">
        <f t="shared" si="41"/>
        <v>40406585</v>
      </c>
      <c r="U147" s="19">
        <f t="shared" si="41"/>
        <v>148967389</v>
      </c>
      <c r="V147" s="19">
        <f t="shared" si="41"/>
        <v>210708956</v>
      </c>
      <c r="W147" s="21">
        <f t="shared" si="41"/>
        <v>706099238</v>
      </c>
      <c r="X147" s="21">
        <f t="shared" si="41"/>
        <v>776851926</v>
      </c>
      <c r="Y147" s="19">
        <f t="shared" si="41"/>
        <v>-70752688</v>
      </c>
      <c r="Z147" s="4">
        <f>+IF(X147&lt;&gt;0,+(Y147/X147)*100,0)</f>
        <v>-9.107615702815416</v>
      </c>
      <c r="AA147" s="25">
        <f>SUM(AA145:AA146)</f>
        <v>776852093</v>
      </c>
    </row>
    <row r="148" spans="1:27" ht="12.75">
      <c r="A148" s="50" t="s">
        <v>91</v>
      </c>
      <c r="B148" s="38"/>
      <c r="C148" s="10"/>
      <c r="D148" s="11"/>
      <c r="E148" s="10">
        <v>8463941</v>
      </c>
      <c r="F148" s="12">
        <v>4875952</v>
      </c>
      <c r="G148" s="12">
        <v>42651</v>
      </c>
      <c r="H148" s="10"/>
      <c r="I148" s="10">
        <v>11950</v>
      </c>
      <c r="J148" s="12">
        <v>54601</v>
      </c>
      <c r="K148" s="12"/>
      <c r="L148" s="10"/>
      <c r="M148" s="10"/>
      <c r="N148" s="12"/>
      <c r="O148" s="12">
        <v>29147</v>
      </c>
      <c r="P148" s="10">
        <v>66490</v>
      </c>
      <c r="Q148" s="10">
        <v>15080</v>
      </c>
      <c r="R148" s="12">
        <v>110717</v>
      </c>
      <c r="S148" s="12"/>
      <c r="T148" s="10">
        <v>12050</v>
      </c>
      <c r="U148" s="10">
        <v>27400</v>
      </c>
      <c r="V148" s="10">
        <v>39450</v>
      </c>
      <c r="W148" s="12">
        <v>204768</v>
      </c>
      <c r="X148" s="12">
        <v>4875951</v>
      </c>
      <c r="Y148" s="10">
        <v>-4671183</v>
      </c>
      <c r="Z148" s="1">
        <v>-95.8005</v>
      </c>
      <c r="AA148" s="22">
        <v>4875952</v>
      </c>
    </row>
    <row r="149" spans="1:27" ht="12.75">
      <c r="A149" s="48" t="s">
        <v>46</v>
      </c>
      <c r="B149" s="38"/>
      <c r="C149" s="13">
        <v>19742792</v>
      </c>
      <c r="D149" s="14"/>
      <c r="E149" s="13">
        <v>63110723</v>
      </c>
      <c r="F149" s="15">
        <v>39723225</v>
      </c>
      <c r="G149" s="15"/>
      <c r="H149" s="13"/>
      <c r="I149" s="13"/>
      <c r="J149" s="15"/>
      <c r="K149" s="15"/>
      <c r="L149" s="13"/>
      <c r="M149" s="13"/>
      <c r="N149" s="15"/>
      <c r="O149" s="15"/>
      <c r="P149" s="13"/>
      <c r="Q149" s="13"/>
      <c r="R149" s="15"/>
      <c r="S149" s="15"/>
      <c r="T149" s="13"/>
      <c r="U149" s="13"/>
      <c r="V149" s="13"/>
      <c r="W149" s="15"/>
      <c r="X149" s="15">
        <v>39723228</v>
      </c>
      <c r="Y149" s="13">
        <v>-39723228</v>
      </c>
      <c r="Z149" s="2">
        <v>-100</v>
      </c>
      <c r="AA149" s="23">
        <v>39723225</v>
      </c>
    </row>
    <row r="150" spans="1:27" ht="12.75">
      <c r="A150" s="48" t="s">
        <v>47</v>
      </c>
      <c r="B150" s="38"/>
      <c r="C150" s="16">
        <v>42821326</v>
      </c>
      <c r="D150" s="17"/>
      <c r="E150" s="16">
        <v>79212858</v>
      </c>
      <c r="F150" s="18">
        <v>58104040</v>
      </c>
      <c r="G150" s="18">
        <v>699392</v>
      </c>
      <c r="H150" s="16">
        <v>2505262</v>
      </c>
      <c r="I150" s="16">
        <v>2749957</v>
      </c>
      <c r="J150" s="18">
        <v>5954611</v>
      </c>
      <c r="K150" s="18">
        <v>3312054</v>
      </c>
      <c r="L150" s="16">
        <v>3200758</v>
      </c>
      <c r="M150" s="16">
        <v>4958269</v>
      </c>
      <c r="N150" s="18">
        <v>11471081</v>
      </c>
      <c r="O150" s="18">
        <v>2542877</v>
      </c>
      <c r="P150" s="16">
        <v>2375902</v>
      </c>
      <c r="Q150" s="16">
        <v>2195721</v>
      </c>
      <c r="R150" s="18">
        <v>7114500</v>
      </c>
      <c r="S150" s="18">
        <v>672294</v>
      </c>
      <c r="T150" s="16">
        <v>961021</v>
      </c>
      <c r="U150" s="16">
        <v>1078837</v>
      </c>
      <c r="V150" s="16">
        <v>2712152</v>
      </c>
      <c r="W150" s="18">
        <v>27252344</v>
      </c>
      <c r="X150" s="18">
        <v>58104040</v>
      </c>
      <c r="Y150" s="16">
        <v>-30851696</v>
      </c>
      <c r="Z150" s="3">
        <v>-53.0973</v>
      </c>
      <c r="AA150" s="24">
        <v>58104040</v>
      </c>
    </row>
    <row r="151" spans="1:27" ht="12.75">
      <c r="A151" s="47" t="s">
        <v>48</v>
      </c>
      <c r="B151" s="38"/>
      <c r="C151" s="10">
        <f aca="true" t="shared" si="42" ref="C151:Y151">SUM(C149:C150)</f>
        <v>62564118</v>
      </c>
      <c r="D151" s="11">
        <f t="shared" si="42"/>
        <v>0</v>
      </c>
      <c r="E151" s="10">
        <f t="shared" si="42"/>
        <v>142323581</v>
      </c>
      <c r="F151" s="12">
        <f t="shared" si="42"/>
        <v>97827265</v>
      </c>
      <c r="G151" s="12">
        <f t="shared" si="42"/>
        <v>699392</v>
      </c>
      <c r="H151" s="10">
        <f t="shared" si="42"/>
        <v>2505262</v>
      </c>
      <c r="I151" s="10">
        <f t="shared" si="42"/>
        <v>2749957</v>
      </c>
      <c r="J151" s="12">
        <f t="shared" si="42"/>
        <v>5954611</v>
      </c>
      <c r="K151" s="12">
        <f t="shared" si="42"/>
        <v>3312054</v>
      </c>
      <c r="L151" s="10">
        <f t="shared" si="42"/>
        <v>3200758</v>
      </c>
      <c r="M151" s="10">
        <f t="shared" si="42"/>
        <v>4958269</v>
      </c>
      <c r="N151" s="12">
        <f t="shared" si="42"/>
        <v>11471081</v>
      </c>
      <c r="O151" s="12">
        <f t="shared" si="42"/>
        <v>2542877</v>
      </c>
      <c r="P151" s="10">
        <f t="shared" si="42"/>
        <v>2375902</v>
      </c>
      <c r="Q151" s="10">
        <f t="shared" si="42"/>
        <v>2195721</v>
      </c>
      <c r="R151" s="12">
        <f t="shared" si="42"/>
        <v>7114500</v>
      </c>
      <c r="S151" s="12">
        <f t="shared" si="42"/>
        <v>672294</v>
      </c>
      <c r="T151" s="10">
        <f t="shared" si="42"/>
        <v>961021</v>
      </c>
      <c r="U151" s="10">
        <f t="shared" si="42"/>
        <v>1078837</v>
      </c>
      <c r="V151" s="10">
        <f t="shared" si="42"/>
        <v>2712152</v>
      </c>
      <c r="W151" s="12">
        <f t="shared" si="42"/>
        <v>27252344</v>
      </c>
      <c r="X151" s="12">
        <f t="shared" si="42"/>
        <v>97827268</v>
      </c>
      <c r="Y151" s="10">
        <f t="shared" si="42"/>
        <v>-70574924</v>
      </c>
      <c r="Z151" s="1">
        <f>+IF(X151&lt;&gt;0,+(Y151/X151)*100,0)</f>
        <v>-72.14238467745005</v>
      </c>
      <c r="AA151" s="22">
        <f>SUM(AA149:AA150)</f>
        <v>97827265</v>
      </c>
    </row>
    <row r="152" spans="1:27" ht="12.75">
      <c r="A152" s="48" t="s">
        <v>49</v>
      </c>
      <c r="B152" s="49"/>
      <c r="C152" s="10">
        <v>294087020</v>
      </c>
      <c r="D152" s="11"/>
      <c r="E152" s="10">
        <v>1487355125</v>
      </c>
      <c r="F152" s="12">
        <v>1113545399</v>
      </c>
      <c r="G152" s="12">
        <v>43391991</v>
      </c>
      <c r="H152" s="10">
        <v>50799473</v>
      </c>
      <c r="I152" s="10">
        <v>63235991</v>
      </c>
      <c r="J152" s="12">
        <v>157427455</v>
      </c>
      <c r="K152" s="12">
        <v>78273842</v>
      </c>
      <c r="L152" s="10">
        <v>61207249</v>
      </c>
      <c r="M152" s="10">
        <v>86632680</v>
      </c>
      <c r="N152" s="12">
        <v>226113771</v>
      </c>
      <c r="O152" s="12">
        <v>47727156</v>
      </c>
      <c r="P152" s="10">
        <v>67371298</v>
      </c>
      <c r="Q152" s="10">
        <v>93141391</v>
      </c>
      <c r="R152" s="12">
        <v>208239845</v>
      </c>
      <c r="S152" s="12">
        <v>26445609</v>
      </c>
      <c r="T152" s="10">
        <v>26030596</v>
      </c>
      <c r="U152" s="10">
        <v>76447341</v>
      </c>
      <c r="V152" s="10">
        <v>128923546</v>
      </c>
      <c r="W152" s="12">
        <v>720704617</v>
      </c>
      <c r="X152" s="12">
        <v>1113545514</v>
      </c>
      <c r="Y152" s="10">
        <v>-392840897</v>
      </c>
      <c r="Z152" s="1">
        <v>-35.2784</v>
      </c>
      <c r="AA152" s="22">
        <v>1113545399</v>
      </c>
    </row>
    <row r="153" spans="1:27" ht="12.75">
      <c r="A153" s="48" t="s">
        <v>50</v>
      </c>
      <c r="B153" s="38"/>
      <c r="C153" s="16">
        <v>457555</v>
      </c>
      <c r="D153" s="17"/>
      <c r="E153" s="16">
        <v>54569039</v>
      </c>
      <c r="F153" s="18">
        <v>147850373</v>
      </c>
      <c r="G153" s="18">
        <v>10583653</v>
      </c>
      <c r="H153" s="16">
        <v>12286552</v>
      </c>
      <c r="I153" s="16">
        <v>8621882</v>
      </c>
      <c r="J153" s="18">
        <v>31492087</v>
      </c>
      <c r="K153" s="18">
        <v>7189532</v>
      </c>
      <c r="L153" s="16">
        <v>545340</v>
      </c>
      <c r="M153" s="16">
        <v>7811103</v>
      </c>
      <c r="N153" s="18">
        <v>15545975</v>
      </c>
      <c r="O153" s="18">
        <v>8484172</v>
      </c>
      <c r="P153" s="16">
        <v>5562881</v>
      </c>
      <c r="Q153" s="16">
        <v>4450480</v>
      </c>
      <c r="R153" s="18">
        <v>18497533</v>
      </c>
      <c r="S153" s="18">
        <v>1486703</v>
      </c>
      <c r="T153" s="16">
        <v>4883355</v>
      </c>
      <c r="U153" s="16">
        <v>7219296</v>
      </c>
      <c r="V153" s="16">
        <v>13589354</v>
      </c>
      <c r="W153" s="18">
        <v>79124949</v>
      </c>
      <c r="X153" s="18">
        <v>147850385</v>
      </c>
      <c r="Y153" s="16">
        <v>-68725436</v>
      </c>
      <c r="Z153" s="3">
        <v>-46.4831</v>
      </c>
      <c r="AA153" s="24">
        <v>147850373</v>
      </c>
    </row>
    <row r="154" spans="1:27" ht="12.75">
      <c r="A154" s="47" t="s">
        <v>92</v>
      </c>
      <c r="B154" s="38"/>
      <c r="C154" s="19">
        <f aca="true" t="shared" si="43" ref="C154:Y154">SUM(C152:C153)</f>
        <v>294544575</v>
      </c>
      <c r="D154" s="20">
        <f t="shared" si="43"/>
        <v>0</v>
      </c>
      <c r="E154" s="19">
        <f t="shared" si="43"/>
        <v>1541924164</v>
      </c>
      <c r="F154" s="21">
        <f t="shared" si="43"/>
        <v>1261395772</v>
      </c>
      <c r="G154" s="21">
        <f t="shared" si="43"/>
        <v>53975644</v>
      </c>
      <c r="H154" s="19">
        <f t="shared" si="43"/>
        <v>63086025</v>
      </c>
      <c r="I154" s="19">
        <f t="shared" si="43"/>
        <v>71857873</v>
      </c>
      <c r="J154" s="21">
        <f t="shared" si="43"/>
        <v>188919542</v>
      </c>
      <c r="K154" s="21">
        <f t="shared" si="43"/>
        <v>85463374</v>
      </c>
      <c r="L154" s="19">
        <f t="shared" si="43"/>
        <v>61752589</v>
      </c>
      <c r="M154" s="19">
        <f t="shared" si="43"/>
        <v>94443783</v>
      </c>
      <c r="N154" s="21">
        <f t="shared" si="43"/>
        <v>241659746</v>
      </c>
      <c r="O154" s="21">
        <f t="shared" si="43"/>
        <v>56211328</v>
      </c>
      <c r="P154" s="19">
        <f t="shared" si="43"/>
        <v>72934179</v>
      </c>
      <c r="Q154" s="19">
        <f t="shared" si="43"/>
        <v>97591871</v>
      </c>
      <c r="R154" s="21">
        <f t="shared" si="43"/>
        <v>226737378</v>
      </c>
      <c r="S154" s="21">
        <f t="shared" si="43"/>
        <v>27932312</v>
      </c>
      <c r="T154" s="19">
        <f t="shared" si="43"/>
        <v>30913951</v>
      </c>
      <c r="U154" s="19">
        <f t="shared" si="43"/>
        <v>83666637</v>
      </c>
      <c r="V154" s="19">
        <f t="shared" si="43"/>
        <v>142512900</v>
      </c>
      <c r="W154" s="21">
        <f t="shared" si="43"/>
        <v>799829566</v>
      </c>
      <c r="X154" s="21">
        <f t="shared" si="43"/>
        <v>1261395899</v>
      </c>
      <c r="Y154" s="19">
        <f t="shared" si="43"/>
        <v>-461566333</v>
      </c>
      <c r="Z154" s="4">
        <f>+IF(X154&lt;&gt;0,+(Y154/X154)*100,0)</f>
        <v>-36.591710292218096</v>
      </c>
      <c r="AA154" s="25">
        <f>SUM(AA152:AA153)</f>
        <v>1261395772</v>
      </c>
    </row>
    <row r="155" spans="1:27" ht="12.75">
      <c r="A155" s="50" t="s">
        <v>51</v>
      </c>
      <c r="B155" s="38"/>
      <c r="C155" s="10"/>
      <c r="D155" s="11"/>
      <c r="E155" s="10"/>
      <c r="F155" s="12">
        <v>8747966</v>
      </c>
      <c r="G155" s="12"/>
      <c r="H155" s="10"/>
      <c r="I155" s="10"/>
      <c r="J155" s="12"/>
      <c r="K155" s="12"/>
      <c r="L155" s="10"/>
      <c r="M155" s="10"/>
      <c r="N155" s="12"/>
      <c r="O155" s="12">
        <v>780733</v>
      </c>
      <c r="P155" s="10">
        <v>207692</v>
      </c>
      <c r="Q155" s="10">
        <v>512527</v>
      </c>
      <c r="R155" s="12">
        <v>1500952</v>
      </c>
      <c r="S155" s="12"/>
      <c r="T155" s="10">
        <v>880584</v>
      </c>
      <c r="U155" s="10">
        <v>1441667</v>
      </c>
      <c r="V155" s="10">
        <v>2322251</v>
      </c>
      <c r="W155" s="12">
        <v>3823203</v>
      </c>
      <c r="X155" s="12">
        <v>8747966</v>
      </c>
      <c r="Y155" s="10">
        <v>-4924763</v>
      </c>
      <c r="Z155" s="1">
        <v>-56.2961</v>
      </c>
      <c r="AA155" s="22">
        <v>8747966</v>
      </c>
    </row>
    <row r="156" spans="1:27" ht="12.75">
      <c r="A156" s="48" t="s">
        <v>52</v>
      </c>
      <c r="B156" s="38"/>
      <c r="C156" s="13"/>
      <c r="D156" s="14"/>
      <c r="E156" s="13"/>
      <c r="F156" s="15"/>
      <c r="G156" s="15"/>
      <c r="H156" s="13"/>
      <c r="I156" s="13"/>
      <c r="J156" s="15"/>
      <c r="K156" s="15"/>
      <c r="L156" s="13"/>
      <c r="M156" s="13"/>
      <c r="N156" s="15"/>
      <c r="O156" s="15"/>
      <c r="P156" s="13"/>
      <c r="Q156" s="13"/>
      <c r="R156" s="15"/>
      <c r="S156" s="15"/>
      <c r="T156" s="13"/>
      <c r="U156" s="13"/>
      <c r="V156" s="13"/>
      <c r="W156" s="15"/>
      <c r="X156" s="15"/>
      <c r="Y156" s="13"/>
      <c r="Z156" s="2"/>
      <c r="AA156" s="23"/>
    </row>
    <row r="157" spans="1:27" ht="12.75">
      <c r="A157" s="48" t="s">
        <v>53</v>
      </c>
      <c r="B157" s="38"/>
      <c r="C157" s="16">
        <v>55910485</v>
      </c>
      <c r="D157" s="17"/>
      <c r="E157" s="16">
        <v>157175132</v>
      </c>
      <c r="F157" s="18">
        <v>179607888</v>
      </c>
      <c r="G157" s="18">
        <v>12518089</v>
      </c>
      <c r="H157" s="16">
        <v>16036322</v>
      </c>
      <c r="I157" s="16">
        <v>-1952455</v>
      </c>
      <c r="J157" s="18">
        <v>26601956</v>
      </c>
      <c r="K157" s="18">
        <v>34275130</v>
      </c>
      <c r="L157" s="16">
        <v>1171311</v>
      </c>
      <c r="M157" s="16">
        <v>2418918</v>
      </c>
      <c r="N157" s="18">
        <v>37865359</v>
      </c>
      <c r="O157" s="18">
        <v>21872874</v>
      </c>
      <c r="P157" s="16">
        <v>7494918</v>
      </c>
      <c r="Q157" s="16">
        <v>9012046</v>
      </c>
      <c r="R157" s="18">
        <v>38379838</v>
      </c>
      <c r="S157" s="18">
        <v>7099698</v>
      </c>
      <c r="T157" s="16">
        <v>12864282</v>
      </c>
      <c r="U157" s="16">
        <v>8963856</v>
      </c>
      <c r="V157" s="16">
        <v>28927836</v>
      </c>
      <c r="W157" s="18">
        <v>131774989</v>
      </c>
      <c r="X157" s="18">
        <v>179607890</v>
      </c>
      <c r="Y157" s="16">
        <v>-47832901</v>
      </c>
      <c r="Z157" s="3">
        <v>-26.6318</v>
      </c>
      <c r="AA157" s="24">
        <v>179607888</v>
      </c>
    </row>
    <row r="158" spans="1:27" ht="12.75">
      <c r="A158" s="47" t="s">
        <v>54</v>
      </c>
      <c r="B158" s="38"/>
      <c r="C158" s="10">
        <f aca="true" t="shared" si="44" ref="C158:Y158">SUM(C156:C157)</f>
        <v>55910485</v>
      </c>
      <c r="D158" s="11">
        <f t="shared" si="44"/>
        <v>0</v>
      </c>
      <c r="E158" s="10">
        <f t="shared" si="44"/>
        <v>157175132</v>
      </c>
      <c r="F158" s="12">
        <f t="shared" si="44"/>
        <v>179607888</v>
      </c>
      <c r="G158" s="12">
        <f t="shared" si="44"/>
        <v>12518089</v>
      </c>
      <c r="H158" s="10">
        <f t="shared" si="44"/>
        <v>16036322</v>
      </c>
      <c r="I158" s="10">
        <f t="shared" si="44"/>
        <v>-1952455</v>
      </c>
      <c r="J158" s="12">
        <f t="shared" si="44"/>
        <v>26601956</v>
      </c>
      <c r="K158" s="12">
        <f t="shared" si="44"/>
        <v>34275130</v>
      </c>
      <c r="L158" s="10">
        <f t="shared" si="44"/>
        <v>1171311</v>
      </c>
      <c r="M158" s="10">
        <f t="shared" si="44"/>
        <v>2418918</v>
      </c>
      <c r="N158" s="12">
        <f t="shared" si="44"/>
        <v>37865359</v>
      </c>
      <c r="O158" s="12">
        <f t="shared" si="44"/>
        <v>21872874</v>
      </c>
      <c r="P158" s="10">
        <f t="shared" si="44"/>
        <v>7494918</v>
      </c>
      <c r="Q158" s="10">
        <f t="shared" si="44"/>
        <v>9012046</v>
      </c>
      <c r="R158" s="12">
        <f t="shared" si="44"/>
        <v>38379838</v>
      </c>
      <c r="S158" s="12">
        <f t="shared" si="44"/>
        <v>7099698</v>
      </c>
      <c r="T158" s="10">
        <f t="shared" si="44"/>
        <v>12864282</v>
      </c>
      <c r="U158" s="10">
        <f t="shared" si="44"/>
        <v>8963856</v>
      </c>
      <c r="V158" s="10">
        <f t="shared" si="44"/>
        <v>28927836</v>
      </c>
      <c r="W158" s="12">
        <f t="shared" si="44"/>
        <v>131774989</v>
      </c>
      <c r="X158" s="12">
        <f t="shared" si="44"/>
        <v>179607890</v>
      </c>
      <c r="Y158" s="10">
        <f t="shared" si="44"/>
        <v>-47832901</v>
      </c>
      <c r="Z158" s="1">
        <f>+IF(X158&lt;&gt;0,+(Y158/X158)*100,0)</f>
        <v>-26.6318484115592</v>
      </c>
      <c r="AA158" s="22">
        <f>SUM(AA156:AA157)</f>
        <v>179607888</v>
      </c>
    </row>
    <row r="159" spans="1:27" ht="12.75">
      <c r="A159" s="51" t="s">
        <v>55</v>
      </c>
      <c r="B159" s="38"/>
      <c r="C159" s="13">
        <v>85718782</v>
      </c>
      <c r="D159" s="14"/>
      <c r="E159" s="13">
        <v>454382618</v>
      </c>
      <c r="F159" s="15">
        <v>408982260</v>
      </c>
      <c r="G159" s="15">
        <v>3669210</v>
      </c>
      <c r="H159" s="13">
        <v>2118990</v>
      </c>
      <c r="I159" s="13">
        <v>1607887</v>
      </c>
      <c r="J159" s="15">
        <v>7396087</v>
      </c>
      <c r="K159" s="15">
        <v>3995433</v>
      </c>
      <c r="L159" s="13">
        <v>2410956</v>
      </c>
      <c r="M159" s="13">
        <v>3589852</v>
      </c>
      <c r="N159" s="15">
        <v>9996241</v>
      </c>
      <c r="O159" s="15">
        <v>16556511</v>
      </c>
      <c r="P159" s="13">
        <v>4772404</v>
      </c>
      <c r="Q159" s="13">
        <v>4552969</v>
      </c>
      <c r="R159" s="15">
        <v>25881884</v>
      </c>
      <c r="S159" s="15">
        <v>1259541</v>
      </c>
      <c r="T159" s="13">
        <v>4034026</v>
      </c>
      <c r="U159" s="13">
        <v>9678822</v>
      </c>
      <c r="V159" s="13">
        <v>14972389</v>
      </c>
      <c r="W159" s="15">
        <v>58246601</v>
      </c>
      <c r="X159" s="15">
        <v>408981107</v>
      </c>
      <c r="Y159" s="13">
        <v>-350734506</v>
      </c>
      <c r="Z159" s="2">
        <v>-85.7581</v>
      </c>
      <c r="AA159" s="23">
        <v>408982260</v>
      </c>
    </row>
    <row r="160" spans="1:27" ht="12.75">
      <c r="A160" s="50" t="s">
        <v>56</v>
      </c>
      <c r="B160" s="38"/>
      <c r="C160" s="10">
        <v>64642979</v>
      </c>
      <c r="D160" s="11"/>
      <c r="E160" s="10">
        <v>540684087</v>
      </c>
      <c r="F160" s="12">
        <v>489879432</v>
      </c>
      <c r="G160" s="12">
        <v>610045</v>
      </c>
      <c r="H160" s="10">
        <v>4847990</v>
      </c>
      <c r="I160" s="10">
        <v>23794431</v>
      </c>
      <c r="J160" s="12">
        <v>29252466</v>
      </c>
      <c r="K160" s="12">
        <v>19568359</v>
      </c>
      <c r="L160" s="10">
        <v>19930331</v>
      </c>
      <c r="M160" s="10">
        <v>21171621</v>
      </c>
      <c r="N160" s="12">
        <v>60670311</v>
      </c>
      <c r="O160" s="12">
        <v>12247250</v>
      </c>
      <c r="P160" s="10">
        <v>26563550</v>
      </c>
      <c r="Q160" s="10">
        <v>22661095</v>
      </c>
      <c r="R160" s="12">
        <v>61471895</v>
      </c>
      <c r="S160" s="12">
        <v>52807841</v>
      </c>
      <c r="T160" s="10">
        <v>12705530</v>
      </c>
      <c r="U160" s="10">
        <v>31246903</v>
      </c>
      <c r="V160" s="10">
        <v>96760274</v>
      </c>
      <c r="W160" s="12">
        <v>248154946</v>
      </c>
      <c r="X160" s="12">
        <v>489879455</v>
      </c>
      <c r="Y160" s="10">
        <v>-241724509</v>
      </c>
      <c r="Z160" s="1">
        <v>-49.3437</v>
      </c>
      <c r="AA160" s="22">
        <v>489879432</v>
      </c>
    </row>
    <row r="161" spans="1:27" ht="12.75">
      <c r="A161" s="50" t="s">
        <v>57</v>
      </c>
      <c r="B161" s="38"/>
      <c r="C161" s="10">
        <v>207480874</v>
      </c>
      <c r="D161" s="11"/>
      <c r="E161" s="10">
        <v>793132096</v>
      </c>
      <c r="F161" s="12">
        <v>682267479</v>
      </c>
      <c r="G161" s="12">
        <v>9296002</v>
      </c>
      <c r="H161" s="10">
        <v>20096301</v>
      </c>
      <c r="I161" s="10">
        <v>21219087</v>
      </c>
      <c r="J161" s="12">
        <v>50611390</v>
      </c>
      <c r="K161" s="12">
        <v>28310739</v>
      </c>
      <c r="L161" s="10">
        <v>17026113</v>
      </c>
      <c r="M161" s="10">
        <v>21137234</v>
      </c>
      <c r="N161" s="12">
        <v>66474086</v>
      </c>
      <c r="O161" s="12">
        <v>16209030</v>
      </c>
      <c r="P161" s="10">
        <v>25703198</v>
      </c>
      <c r="Q161" s="10">
        <v>26356944</v>
      </c>
      <c r="R161" s="12">
        <v>68269172</v>
      </c>
      <c r="S161" s="12">
        <v>8855003</v>
      </c>
      <c r="T161" s="10">
        <v>17518184</v>
      </c>
      <c r="U161" s="10">
        <v>44044794</v>
      </c>
      <c r="V161" s="10">
        <v>70417981</v>
      </c>
      <c r="W161" s="12">
        <v>255772629</v>
      </c>
      <c r="X161" s="12">
        <v>682267283</v>
      </c>
      <c r="Y161" s="10">
        <v>-426494654</v>
      </c>
      <c r="Z161" s="1">
        <v>-62.5114</v>
      </c>
      <c r="AA161" s="22">
        <v>682267479</v>
      </c>
    </row>
    <row r="162" spans="1:27" ht="12.75">
      <c r="A162" s="51" t="s">
        <v>58</v>
      </c>
      <c r="B162" s="49"/>
      <c r="C162" s="10">
        <v>513052479</v>
      </c>
      <c r="D162" s="11"/>
      <c r="E162" s="10">
        <v>1466606554</v>
      </c>
      <c r="F162" s="12">
        <v>1403096001</v>
      </c>
      <c r="G162" s="12">
        <v>87047931</v>
      </c>
      <c r="H162" s="10">
        <v>115912051</v>
      </c>
      <c r="I162" s="10">
        <v>132351635</v>
      </c>
      <c r="J162" s="12">
        <v>335311617</v>
      </c>
      <c r="K162" s="12">
        <v>120997795</v>
      </c>
      <c r="L162" s="10">
        <v>81901558</v>
      </c>
      <c r="M162" s="10">
        <v>103949910</v>
      </c>
      <c r="N162" s="12">
        <v>306849263</v>
      </c>
      <c r="O162" s="12">
        <v>88308508</v>
      </c>
      <c r="P162" s="10">
        <v>69624529</v>
      </c>
      <c r="Q162" s="10">
        <v>124838228</v>
      </c>
      <c r="R162" s="12">
        <v>282771265</v>
      </c>
      <c r="S162" s="12">
        <v>33969587</v>
      </c>
      <c r="T162" s="10">
        <v>81379534</v>
      </c>
      <c r="U162" s="10">
        <v>101043762</v>
      </c>
      <c r="V162" s="10">
        <v>216392883</v>
      </c>
      <c r="W162" s="12">
        <v>1141325028</v>
      </c>
      <c r="X162" s="12">
        <v>1403095898</v>
      </c>
      <c r="Y162" s="10">
        <v>-261770870</v>
      </c>
      <c r="Z162" s="1">
        <v>-18.6567</v>
      </c>
      <c r="AA162" s="22">
        <v>1403096001</v>
      </c>
    </row>
    <row r="163" spans="1:27" ht="12.75">
      <c r="A163" s="50" t="s">
        <v>59</v>
      </c>
      <c r="B163" s="38"/>
      <c r="C163" s="10"/>
      <c r="D163" s="11"/>
      <c r="E163" s="10"/>
      <c r="F163" s="12"/>
      <c r="G163" s="12"/>
      <c r="H163" s="10"/>
      <c r="I163" s="10"/>
      <c r="J163" s="12"/>
      <c r="K163" s="12"/>
      <c r="L163" s="10"/>
      <c r="M163" s="10"/>
      <c r="N163" s="12"/>
      <c r="O163" s="12"/>
      <c r="P163" s="10"/>
      <c r="Q163" s="10"/>
      <c r="R163" s="12"/>
      <c r="S163" s="12"/>
      <c r="T163" s="10"/>
      <c r="U163" s="10"/>
      <c r="V163" s="10"/>
      <c r="W163" s="12"/>
      <c r="X163" s="12"/>
      <c r="Y163" s="10"/>
      <c r="Z163" s="1"/>
      <c r="AA163" s="22"/>
    </row>
    <row r="164" spans="1:27" ht="12.75">
      <c r="A164" s="50" t="s">
        <v>60</v>
      </c>
      <c r="B164" s="38"/>
      <c r="C164" s="16"/>
      <c r="D164" s="17"/>
      <c r="E164" s="16"/>
      <c r="F164" s="18"/>
      <c r="G164" s="18"/>
      <c r="H164" s="16"/>
      <c r="I164" s="16"/>
      <c r="J164" s="18"/>
      <c r="K164" s="18"/>
      <c r="L164" s="16"/>
      <c r="M164" s="16"/>
      <c r="N164" s="18"/>
      <c r="O164" s="18"/>
      <c r="P164" s="16"/>
      <c r="Q164" s="16"/>
      <c r="R164" s="18"/>
      <c r="S164" s="18"/>
      <c r="T164" s="16"/>
      <c r="U164" s="16"/>
      <c r="V164" s="16"/>
      <c r="W164" s="18"/>
      <c r="X164" s="18"/>
      <c r="Y164" s="16"/>
      <c r="Z164" s="3"/>
      <c r="AA164" s="24"/>
    </row>
    <row r="165" spans="1:27" ht="4.5" customHeight="1">
      <c r="A165" s="67"/>
      <c r="B165" s="38"/>
      <c r="C165" s="10"/>
      <c r="D165" s="11"/>
      <c r="E165" s="10"/>
      <c r="F165" s="12"/>
      <c r="G165" s="12"/>
      <c r="H165" s="10"/>
      <c r="I165" s="10"/>
      <c r="J165" s="12"/>
      <c r="K165" s="12"/>
      <c r="L165" s="10"/>
      <c r="M165" s="10"/>
      <c r="N165" s="12"/>
      <c r="O165" s="12"/>
      <c r="P165" s="10"/>
      <c r="Q165" s="10"/>
      <c r="R165" s="12"/>
      <c r="S165" s="12"/>
      <c r="T165" s="10"/>
      <c r="U165" s="10"/>
      <c r="V165" s="10"/>
      <c r="W165" s="12"/>
      <c r="X165" s="12"/>
      <c r="Y165" s="10"/>
      <c r="Z165" s="1"/>
      <c r="AA165" s="22"/>
    </row>
    <row r="166" spans="1:27" ht="12.75">
      <c r="A166" s="37" t="s">
        <v>70</v>
      </c>
      <c r="B166" s="38"/>
      <c r="C166" s="39"/>
      <c r="D166" s="40"/>
      <c r="E166" s="39"/>
      <c r="F166" s="41"/>
      <c r="G166" s="41"/>
      <c r="H166" s="39"/>
      <c r="I166" s="39"/>
      <c r="J166" s="41"/>
      <c r="K166" s="41"/>
      <c r="L166" s="39"/>
      <c r="M166" s="39"/>
      <c r="N166" s="41"/>
      <c r="O166" s="41"/>
      <c r="P166" s="39"/>
      <c r="Q166" s="39"/>
      <c r="R166" s="41"/>
      <c r="S166" s="41"/>
      <c r="T166" s="39"/>
      <c r="U166" s="39"/>
      <c r="V166" s="39"/>
      <c r="W166" s="41"/>
      <c r="X166" s="41"/>
      <c r="Y166" s="39"/>
      <c r="Z166" s="42"/>
      <c r="AA166" s="43"/>
    </row>
    <row r="167" spans="1:27" ht="12.75">
      <c r="A167" s="68" t="s">
        <v>71</v>
      </c>
      <c r="B167" s="46"/>
      <c r="C167" s="10">
        <v>351218957</v>
      </c>
      <c r="D167" s="11"/>
      <c r="E167" s="10">
        <v>1342040922</v>
      </c>
      <c r="F167" s="12">
        <v>346382561</v>
      </c>
      <c r="G167" s="12">
        <v>135002378</v>
      </c>
      <c r="H167" s="10">
        <v>133758436</v>
      </c>
      <c r="I167" s="10">
        <v>132450027</v>
      </c>
      <c r="J167" s="12">
        <v>401210841</v>
      </c>
      <c r="K167" s="12">
        <v>128436308</v>
      </c>
      <c r="L167" s="10">
        <v>158470356</v>
      </c>
      <c r="M167" s="10">
        <v>149427018</v>
      </c>
      <c r="N167" s="12">
        <v>436333682</v>
      </c>
      <c r="O167" s="12">
        <v>33468504</v>
      </c>
      <c r="P167" s="10">
        <v>30366355</v>
      </c>
      <c r="Q167" s="10">
        <v>28953973</v>
      </c>
      <c r="R167" s="12">
        <v>92788832</v>
      </c>
      <c r="S167" s="12">
        <v>28998616</v>
      </c>
      <c r="T167" s="10">
        <v>27742960</v>
      </c>
      <c r="U167" s="10">
        <v>28761960</v>
      </c>
      <c r="V167" s="10">
        <v>85503536</v>
      </c>
      <c r="W167" s="12">
        <v>1015836891</v>
      </c>
      <c r="X167" s="12">
        <v>346382561</v>
      </c>
      <c r="Y167" s="10">
        <v>669454330</v>
      </c>
      <c r="Z167" s="1">
        <v>193.2702</v>
      </c>
      <c r="AA167" s="22">
        <v>346382561</v>
      </c>
    </row>
    <row r="168" spans="1:27" ht="12.75">
      <c r="A168" s="68" t="s">
        <v>72</v>
      </c>
      <c r="B168" s="46"/>
      <c r="C168" s="10">
        <v>1879842933</v>
      </c>
      <c r="D168" s="11"/>
      <c r="E168" s="10">
        <v>6480627609</v>
      </c>
      <c r="F168" s="12">
        <v>4205796598</v>
      </c>
      <c r="G168" s="12">
        <v>128325686</v>
      </c>
      <c r="H168" s="10">
        <v>133769281</v>
      </c>
      <c r="I168" s="10">
        <v>214122880</v>
      </c>
      <c r="J168" s="12">
        <v>476217847</v>
      </c>
      <c r="K168" s="12">
        <v>275404606</v>
      </c>
      <c r="L168" s="10">
        <v>189524129</v>
      </c>
      <c r="M168" s="10">
        <v>234445193</v>
      </c>
      <c r="N168" s="12">
        <v>699373928</v>
      </c>
      <c r="O168" s="12">
        <v>175117295</v>
      </c>
      <c r="P168" s="10">
        <v>197284489</v>
      </c>
      <c r="Q168" s="10">
        <v>214810153</v>
      </c>
      <c r="R168" s="12">
        <v>587211937</v>
      </c>
      <c r="S168" s="12">
        <v>115616754</v>
      </c>
      <c r="T168" s="10">
        <v>133376099</v>
      </c>
      <c r="U168" s="10">
        <v>150153303</v>
      </c>
      <c r="V168" s="10">
        <v>399146156</v>
      </c>
      <c r="W168" s="12">
        <v>2161949868</v>
      </c>
      <c r="X168" s="12">
        <v>4205795919</v>
      </c>
      <c r="Y168" s="10">
        <v>-2043846051</v>
      </c>
      <c r="Z168" s="1">
        <v>-48.5959</v>
      </c>
      <c r="AA168" s="22">
        <v>4205796598</v>
      </c>
    </row>
    <row r="169" spans="1:27" ht="12.75">
      <c r="A169" s="68" t="s">
        <v>73</v>
      </c>
      <c r="B169" s="46"/>
      <c r="C169" s="10">
        <v>3471738142</v>
      </c>
      <c r="D169" s="11"/>
      <c r="E169" s="10">
        <v>8820435655</v>
      </c>
      <c r="F169" s="12">
        <v>9998535213</v>
      </c>
      <c r="G169" s="12">
        <v>347650705</v>
      </c>
      <c r="H169" s="10">
        <v>402010624</v>
      </c>
      <c r="I169" s="10">
        <v>566317485</v>
      </c>
      <c r="J169" s="12">
        <v>1315978814</v>
      </c>
      <c r="K169" s="12">
        <v>749024882</v>
      </c>
      <c r="L169" s="10">
        <v>381690094</v>
      </c>
      <c r="M169" s="10">
        <v>659716413</v>
      </c>
      <c r="N169" s="12">
        <v>1790431389</v>
      </c>
      <c r="O169" s="12">
        <v>581255063</v>
      </c>
      <c r="P169" s="10">
        <v>570906390</v>
      </c>
      <c r="Q169" s="10">
        <v>657761878</v>
      </c>
      <c r="R169" s="12">
        <v>1809923331</v>
      </c>
      <c r="S169" s="12">
        <v>314006727</v>
      </c>
      <c r="T169" s="10">
        <v>451598212</v>
      </c>
      <c r="U169" s="10">
        <v>769705454</v>
      </c>
      <c r="V169" s="10">
        <v>1535310393</v>
      </c>
      <c r="W169" s="12">
        <v>6451643927</v>
      </c>
      <c r="X169" s="12">
        <v>9998534382</v>
      </c>
      <c r="Y169" s="10">
        <v>-3546890455</v>
      </c>
      <c r="Z169" s="1">
        <v>-35.4741</v>
      </c>
      <c r="AA169" s="22">
        <v>9998535213</v>
      </c>
    </row>
    <row r="170" spans="1:27" ht="12.75">
      <c r="A170" s="68" t="s">
        <v>74</v>
      </c>
      <c r="B170" s="46"/>
      <c r="C170" s="10">
        <v>58248531</v>
      </c>
      <c r="D170" s="11"/>
      <c r="E170" s="10">
        <v>667912224</v>
      </c>
      <c r="F170" s="12">
        <v>261256935</v>
      </c>
      <c r="G170" s="12">
        <v>34096739</v>
      </c>
      <c r="H170" s="10">
        <v>26012076</v>
      </c>
      <c r="I170" s="10">
        <v>15488234</v>
      </c>
      <c r="J170" s="12">
        <v>75597049</v>
      </c>
      <c r="K170" s="12">
        <v>32482471</v>
      </c>
      <c r="L170" s="10">
        <v>39658159</v>
      </c>
      <c r="M170" s="10">
        <v>26759809</v>
      </c>
      <c r="N170" s="12">
        <v>98900439</v>
      </c>
      <c r="O170" s="12">
        <v>26206131</v>
      </c>
      <c r="P170" s="10">
        <v>11656121</v>
      </c>
      <c r="Q170" s="10">
        <v>12845375</v>
      </c>
      <c r="R170" s="12">
        <v>50707627</v>
      </c>
      <c r="S170" s="12">
        <v>9198949</v>
      </c>
      <c r="T170" s="10">
        <v>16479493</v>
      </c>
      <c r="U170" s="10">
        <v>18175636</v>
      </c>
      <c r="V170" s="10">
        <v>43854078</v>
      </c>
      <c r="W170" s="12">
        <v>269059193</v>
      </c>
      <c r="X170" s="12">
        <v>261256923</v>
      </c>
      <c r="Y170" s="10">
        <v>7802270</v>
      </c>
      <c r="Z170" s="1">
        <v>2.9864</v>
      </c>
      <c r="AA170" s="22">
        <v>261256935</v>
      </c>
    </row>
    <row r="171" spans="1:27" ht="12.75">
      <c r="A171" s="69" t="s">
        <v>75</v>
      </c>
      <c r="B171" s="54"/>
      <c r="C171" s="55">
        <f aca="true" t="shared" si="45" ref="C171:Y171">SUM(C167:C170)</f>
        <v>5761048563</v>
      </c>
      <c r="D171" s="56">
        <f t="shared" si="45"/>
        <v>0</v>
      </c>
      <c r="E171" s="55">
        <f t="shared" si="45"/>
        <v>17311016410</v>
      </c>
      <c r="F171" s="57">
        <f t="shared" si="45"/>
        <v>14811971307</v>
      </c>
      <c r="G171" s="57">
        <f t="shared" si="45"/>
        <v>645075508</v>
      </c>
      <c r="H171" s="55">
        <f t="shared" si="45"/>
        <v>695550417</v>
      </c>
      <c r="I171" s="55">
        <f t="shared" si="45"/>
        <v>928378626</v>
      </c>
      <c r="J171" s="57">
        <f t="shared" si="45"/>
        <v>2269004551</v>
      </c>
      <c r="K171" s="57">
        <f t="shared" si="45"/>
        <v>1185348267</v>
      </c>
      <c r="L171" s="55">
        <f t="shared" si="45"/>
        <v>769342738</v>
      </c>
      <c r="M171" s="55">
        <f t="shared" si="45"/>
        <v>1070348433</v>
      </c>
      <c r="N171" s="57">
        <f t="shared" si="45"/>
        <v>3025039438</v>
      </c>
      <c r="O171" s="57">
        <f t="shared" si="45"/>
        <v>816046993</v>
      </c>
      <c r="P171" s="55">
        <f t="shared" si="45"/>
        <v>810213355</v>
      </c>
      <c r="Q171" s="55">
        <f t="shared" si="45"/>
        <v>914371379</v>
      </c>
      <c r="R171" s="57">
        <f t="shared" si="45"/>
        <v>2540631727</v>
      </c>
      <c r="S171" s="57">
        <f t="shared" si="45"/>
        <v>467821046</v>
      </c>
      <c r="T171" s="55">
        <f t="shared" si="45"/>
        <v>629196764</v>
      </c>
      <c r="U171" s="55">
        <f t="shared" si="45"/>
        <v>966796353</v>
      </c>
      <c r="V171" s="55">
        <f t="shared" si="45"/>
        <v>2063814163</v>
      </c>
      <c r="W171" s="57">
        <f t="shared" si="45"/>
        <v>9898489879</v>
      </c>
      <c r="X171" s="57">
        <f t="shared" si="45"/>
        <v>14811969785</v>
      </c>
      <c r="Y171" s="55">
        <f t="shared" si="45"/>
        <v>-4913479906</v>
      </c>
      <c r="Z171" s="58">
        <f>+IF(X171&lt;&gt;0,+(Y171/X171)*100,0)</f>
        <v>-33.17235976929857</v>
      </c>
      <c r="AA171" s="59">
        <f>SUM(AA167:AA170)</f>
        <v>14811971307</v>
      </c>
    </row>
    <row r="172" spans="1:27" ht="12.75">
      <c r="A172" s="70"/>
      <c r="B172" s="71"/>
      <c r="C172" s="72"/>
      <c r="D172" s="73"/>
      <c r="E172" s="72"/>
      <c r="F172" s="74"/>
      <c r="G172" s="74"/>
      <c r="H172" s="72"/>
      <c r="I172" s="72"/>
      <c r="J172" s="74"/>
      <c r="K172" s="74"/>
      <c r="L172" s="72"/>
      <c r="M172" s="72"/>
      <c r="N172" s="74"/>
      <c r="O172" s="74"/>
      <c r="P172" s="72"/>
      <c r="Q172" s="72"/>
      <c r="R172" s="74"/>
      <c r="S172" s="74"/>
      <c r="T172" s="72"/>
      <c r="U172" s="72"/>
      <c r="V172" s="72"/>
      <c r="W172" s="74"/>
      <c r="X172" s="74"/>
      <c r="Y172" s="72"/>
      <c r="Z172" s="72"/>
      <c r="AA172" s="75"/>
    </row>
    <row r="173" spans="1:27" ht="12.75">
      <c r="A173" s="5" t="s">
        <v>84</v>
      </c>
      <c r="B173" s="6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2.75">
      <c r="A174" s="8" t="s">
        <v>85</v>
      </c>
      <c r="B174" s="6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2.75">
      <c r="A175" s="8" t="s">
        <v>86</v>
      </c>
      <c r="B175" s="6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2.75">
      <c r="A176" s="8" t="s">
        <v>87</v>
      </c>
      <c r="B176" s="6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2.75">
      <c r="A177" s="9" t="s">
        <v>88</v>
      </c>
      <c r="B177" s="6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2.75">
      <c r="A178" s="8" t="s">
        <v>89</v>
      </c>
      <c r="B178" s="6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2.75">
      <c r="A179" s="8" t="s">
        <v>90</v>
      </c>
      <c r="B179" s="6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2.75">
      <c r="A180" s="8"/>
      <c r="B180" s="6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201" ht="4.5" customHeight="1"/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0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</row>
    <row r="2" spans="1:27" ht="24.75" customHeight="1">
      <c r="A2" s="26" t="s">
        <v>1</v>
      </c>
      <c r="B2" s="27" t="s">
        <v>93</v>
      </c>
      <c r="C2" s="28" t="s">
        <v>2</v>
      </c>
      <c r="D2" s="77" t="s">
        <v>3</v>
      </c>
      <c r="E2" s="78" t="s">
        <v>4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9"/>
      <c r="AA2" s="29"/>
    </row>
    <row r="3" spans="1:27" ht="24.75" customHeight="1">
      <c r="A3" s="30" t="s">
        <v>5</v>
      </c>
      <c r="B3" s="31" t="s">
        <v>93</v>
      </c>
      <c r="C3" s="32" t="s">
        <v>6</v>
      </c>
      <c r="D3" s="33" t="s">
        <v>6</v>
      </c>
      <c r="E3" s="32" t="s">
        <v>7</v>
      </c>
      <c r="F3" s="34" t="s">
        <v>8</v>
      </c>
      <c r="G3" s="35" t="s">
        <v>9</v>
      </c>
      <c r="H3" s="32" t="s">
        <v>10</v>
      </c>
      <c r="I3" s="32" t="s">
        <v>11</v>
      </c>
      <c r="J3" s="34" t="s">
        <v>12</v>
      </c>
      <c r="K3" s="35" t="s">
        <v>13</v>
      </c>
      <c r="L3" s="32" t="s">
        <v>14</v>
      </c>
      <c r="M3" s="32" t="s">
        <v>15</v>
      </c>
      <c r="N3" s="34" t="s">
        <v>16</v>
      </c>
      <c r="O3" s="35" t="s">
        <v>17</v>
      </c>
      <c r="P3" s="32" t="s">
        <v>18</v>
      </c>
      <c r="Q3" s="32" t="s">
        <v>19</v>
      </c>
      <c r="R3" s="34" t="s">
        <v>20</v>
      </c>
      <c r="S3" s="35" t="s">
        <v>21</v>
      </c>
      <c r="T3" s="32" t="s">
        <v>22</v>
      </c>
      <c r="U3" s="32" t="s">
        <v>23</v>
      </c>
      <c r="V3" s="32" t="s">
        <v>24</v>
      </c>
      <c r="W3" s="34" t="s">
        <v>25</v>
      </c>
      <c r="X3" s="35" t="s">
        <v>26</v>
      </c>
      <c r="Y3" s="32" t="s">
        <v>27</v>
      </c>
      <c r="Z3" s="34" t="s">
        <v>28</v>
      </c>
      <c r="AA3" s="36" t="s">
        <v>29</v>
      </c>
    </row>
    <row r="4" spans="1:27" ht="12.75">
      <c r="A4" s="37" t="s">
        <v>30</v>
      </c>
      <c r="B4" s="38"/>
      <c r="C4" s="39"/>
      <c r="D4" s="40"/>
      <c r="E4" s="39"/>
      <c r="F4" s="41"/>
      <c r="G4" s="41"/>
      <c r="H4" s="39"/>
      <c r="I4" s="39"/>
      <c r="J4" s="41"/>
      <c r="K4" s="41"/>
      <c r="L4" s="39"/>
      <c r="M4" s="39"/>
      <c r="N4" s="41"/>
      <c r="O4" s="41"/>
      <c r="P4" s="39"/>
      <c r="Q4" s="39"/>
      <c r="R4" s="41"/>
      <c r="S4" s="41"/>
      <c r="T4" s="39"/>
      <c r="U4" s="39"/>
      <c r="V4" s="39"/>
      <c r="W4" s="41"/>
      <c r="X4" s="41"/>
      <c r="Y4" s="39"/>
      <c r="Z4" s="42"/>
      <c r="AA4" s="43"/>
    </row>
    <row r="5" spans="1:27" ht="12.75">
      <c r="A5" s="44" t="s">
        <v>31</v>
      </c>
      <c r="B5" s="38" t="s">
        <v>32</v>
      </c>
      <c r="C5" s="39">
        <f aca="true" t="shared" si="0" ref="C5:Y5">C15+C18+C19+C22+C25+C26+SUM(C29:C35)</f>
        <v>214042344</v>
      </c>
      <c r="D5" s="40">
        <f t="shared" si="0"/>
        <v>0</v>
      </c>
      <c r="E5" s="39">
        <f t="shared" si="0"/>
        <v>993950447</v>
      </c>
      <c r="F5" s="41">
        <f t="shared" si="0"/>
        <v>1271125771</v>
      </c>
      <c r="G5" s="41">
        <f t="shared" si="0"/>
        <v>91813</v>
      </c>
      <c r="H5" s="39">
        <f t="shared" si="0"/>
        <v>32197961</v>
      </c>
      <c r="I5" s="39">
        <f t="shared" si="0"/>
        <v>36967691</v>
      </c>
      <c r="J5" s="41">
        <f t="shared" si="0"/>
        <v>69257465</v>
      </c>
      <c r="K5" s="41">
        <f t="shared" si="0"/>
        <v>73365580</v>
      </c>
      <c r="L5" s="39">
        <f t="shared" si="0"/>
        <v>50358465</v>
      </c>
      <c r="M5" s="39">
        <f t="shared" si="0"/>
        <v>102015043</v>
      </c>
      <c r="N5" s="41">
        <f t="shared" si="0"/>
        <v>225739088</v>
      </c>
      <c r="O5" s="41">
        <f t="shared" si="0"/>
        <v>28788067</v>
      </c>
      <c r="P5" s="39">
        <f t="shared" si="0"/>
        <v>70553767</v>
      </c>
      <c r="Q5" s="39">
        <f t="shared" si="0"/>
        <v>77581802</v>
      </c>
      <c r="R5" s="41">
        <f t="shared" si="0"/>
        <v>176923636</v>
      </c>
      <c r="S5" s="41">
        <f t="shared" si="0"/>
        <v>15013975</v>
      </c>
      <c r="T5" s="39">
        <f t="shared" si="0"/>
        <v>50261608</v>
      </c>
      <c r="U5" s="39">
        <f t="shared" si="0"/>
        <v>138653299</v>
      </c>
      <c r="V5" s="39">
        <f t="shared" si="0"/>
        <v>203928882</v>
      </c>
      <c r="W5" s="41">
        <f t="shared" si="0"/>
        <v>675849071</v>
      </c>
      <c r="X5" s="41">
        <f t="shared" si="0"/>
        <v>1271125771</v>
      </c>
      <c r="Y5" s="39">
        <f t="shared" si="0"/>
        <v>-595276700</v>
      </c>
      <c r="Z5" s="42">
        <f>+IF(X5&lt;&gt;0,+(Y5/X5)*100,0)</f>
        <v>-46.830668811921996</v>
      </c>
      <c r="AA5" s="43">
        <f>AA15+AA18+AA19+AA22+AA25+AA26+SUM(AA29:AA35)</f>
        <v>1271125771</v>
      </c>
    </row>
    <row r="6" spans="1:27" ht="12.75">
      <c r="A6" s="45" t="s">
        <v>33</v>
      </c>
      <c r="B6" s="46"/>
      <c r="C6" s="10">
        <v>2129741</v>
      </c>
      <c r="D6" s="11"/>
      <c r="E6" s="10">
        <v>224814098</v>
      </c>
      <c r="F6" s="12">
        <v>472120509</v>
      </c>
      <c r="G6" s="12">
        <v>79734</v>
      </c>
      <c r="H6" s="10">
        <v>3555539</v>
      </c>
      <c r="I6" s="10">
        <v>8752927</v>
      </c>
      <c r="J6" s="12">
        <v>12388200</v>
      </c>
      <c r="K6" s="12">
        <v>13364593</v>
      </c>
      <c r="L6" s="10">
        <v>15374377</v>
      </c>
      <c r="M6" s="10">
        <v>36531573</v>
      </c>
      <c r="N6" s="12">
        <v>65270543</v>
      </c>
      <c r="O6" s="12">
        <v>7609921</v>
      </c>
      <c r="P6" s="10">
        <v>11080545</v>
      </c>
      <c r="Q6" s="10">
        <v>32869245</v>
      </c>
      <c r="R6" s="12">
        <v>51559711</v>
      </c>
      <c r="S6" s="12">
        <v>4665873</v>
      </c>
      <c r="T6" s="10">
        <v>17105920</v>
      </c>
      <c r="U6" s="10">
        <v>66458896</v>
      </c>
      <c r="V6" s="10">
        <v>88230689</v>
      </c>
      <c r="W6" s="12">
        <v>217449143</v>
      </c>
      <c r="X6" s="12">
        <v>472120509</v>
      </c>
      <c r="Y6" s="10">
        <v>-254671366</v>
      </c>
      <c r="Z6" s="1">
        <v>-53.942</v>
      </c>
      <c r="AA6" s="22">
        <v>472120509</v>
      </c>
    </row>
    <row r="7" spans="1:27" ht="12.75">
      <c r="A7" s="45" t="s">
        <v>34</v>
      </c>
      <c r="B7" s="46"/>
      <c r="C7" s="10"/>
      <c r="D7" s="11"/>
      <c r="E7" s="10">
        <v>37940659</v>
      </c>
      <c r="F7" s="12">
        <v>42340019</v>
      </c>
      <c r="G7" s="12"/>
      <c r="H7" s="10">
        <v>4100000</v>
      </c>
      <c r="I7" s="10">
        <v>51558</v>
      </c>
      <c r="J7" s="12">
        <v>4151558</v>
      </c>
      <c r="K7" s="12">
        <v>705731</v>
      </c>
      <c r="L7" s="10">
        <v>2369182</v>
      </c>
      <c r="M7" s="10">
        <v>914913</v>
      </c>
      <c r="N7" s="12">
        <v>3989826</v>
      </c>
      <c r="O7" s="12">
        <v>-85130</v>
      </c>
      <c r="P7" s="10">
        <v>7135453</v>
      </c>
      <c r="Q7" s="10">
        <v>2352165</v>
      </c>
      <c r="R7" s="12">
        <v>9402488</v>
      </c>
      <c r="S7" s="12">
        <v>589198</v>
      </c>
      <c r="T7" s="10">
        <v>703599</v>
      </c>
      <c r="U7" s="10"/>
      <c r="V7" s="10">
        <v>1292797</v>
      </c>
      <c r="W7" s="12">
        <v>18836669</v>
      </c>
      <c r="X7" s="12">
        <v>42340019</v>
      </c>
      <c r="Y7" s="10">
        <v>-23503350</v>
      </c>
      <c r="Z7" s="1">
        <v>-55.511</v>
      </c>
      <c r="AA7" s="22">
        <v>42340019</v>
      </c>
    </row>
    <row r="8" spans="1:27" ht="12.75">
      <c r="A8" s="45" t="s">
        <v>35</v>
      </c>
      <c r="B8" s="46"/>
      <c r="C8" s="10">
        <v>35607998</v>
      </c>
      <c r="D8" s="11"/>
      <c r="E8" s="10">
        <v>94887799</v>
      </c>
      <c r="F8" s="12">
        <v>104369748</v>
      </c>
      <c r="G8" s="12"/>
      <c r="H8" s="10">
        <v>17491846</v>
      </c>
      <c r="I8" s="10">
        <v>7416789</v>
      </c>
      <c r="J8" s="12">
        <v>24908635</v>
      </c>
      <c r="K8" s="12">
        <v>11489264</v>
      </c>
      <c r="L8" s="10">
        <v>4543298</v>
      </c>
      <c r="M8" s="10">
        <v>15745467</v>
      </c>
      <c r="N8" s="12">
        <v>31778029</v>
      </c>
      <c r="O8" s="12">
        <v>658600</v>
      </c>
      <c r="P8" s="10">
        <v>6151837</v>
      </c>
      <c r="Q8" s="10">
        <v>11066943</v>
      </c>
      <c r="R8" s="12">
        <v>17877380</v>
      </c>
      <c r="S8" s="12">
        <v>1277452</v>
      </c>
      <c r="T8" s="10">
        <v>6844721</v>
      </c>
      <c r="U8" s="10">
        <v>10244007</v>
      </c>
      <c r="V8" s="10">
        <v>18366180</v>
      </c>
      <c r="W8" s="12">
        <v>92930224</v>
      </c>
      <c r="X8" s="12">
        <v>104369748</v>
      </c>
      <c r="Y8" s="10">
        <v>-11439524</v>
      </c>
      <c r="Z8" s="1">
        <v>-10.9606</v>
      </c>
      <c r="AA8" s="22">
        <v>104369748</v>
      </c>
    </row>
    <row r="9" spans="1:27" ht="12.75">
      <c r="A9" s="45" t="s">
        <v>36</v>
      </c>
      <c r="B9" s="46"/>
      <c r="C9" s="10"/>
      <c r="D9" s="11"/>
      <c r="E9" s="10">
        <v>89432898</v>
      </c>
      <c r="F9" s="12">
        <v>106797173</v>
      </c>
      <c r="G9" s="12"/>
      <c r="H9" s="10">
        <v>98496</v>
      </c>
      <c r="I9" s="10">
        <v>9742378</v>
      </c>
      <c r="J9" s="12">
        <v>9840874</v>
      </c>
      <c r="K9" s="12">
        <v>2162530</v>
      </c>
      <c r="L9" s="10">
        <v>4474603</v>
      </c>
      <c r="M9" s="10">
        <v>8185257</v>
      </c>
      <c r="N9" s="12">
        <v>14822390</v>
      </c>
      <c r="O9" s="12">
        <v>3311347</v>
      </c>
      <c r="P9" s="10">
        <v>6532270</v>
      </c>
      <c r="Q9" s="10">
        <v>2148814</v>
      </c>
      <c r="R9" s="12">
        <v>11992431</v>
      </c>
      <c r="S9" s="12">
        <v>-1114633</v>
      </c>
      <c r="T9" s="10">
        <v>3432444</v>
      </c>
      <c r="U9" s="10">
        <v>8431008</v>
      </c>
      <c r="V9" s="10">
        <v>10748819</v>
      </c>
      <c r="W9" s="12">
        <v>47404514</v>
      </c>
      <c r="X9" s="12">
        <v>106797173</v>
      </c>
      <c r="Y9" s="10">
        <v>-59392659</v>
      </c>
      <c r="Z9" s="1">
        <v>-55.6126</v>
      </c>
      <c r="AA9" s="22">
        <v>106797173</v>
      </c>
    </row>
    <row r="10" spans="1:27" ht="12.75">
      <c r="A10" s="45" t="s">
        <v>37</v>
      </c>
      <c r="B10" s="46"/>
      <c r="C10" s="10">
        <v>70816517</v>
      </c>
      <c r="D10" s="11"/>
      <c r="E10" s="10">
        <v>212677252</v>
      </c>
      <c r="F10" s="12">
        <v>169819505</v>
      </c>
      <c r="G10" s="12">
        <v>12079</v>
      </c>
      <c r="H10" s="10">
        <v>282495</v>
      </c>
      <c r="I10" s="10">
        <v>4445214</v>
      </c>
      <c r="J10" s="12">
        <v>4739788</v>
      </c>
      <c r="K10" s="12">
        <v>31066476</v>
      </c>
      <c r="L10" s="10">
        <v>2545475</v>
      </c>
      <c r="M10" s="10">
        <v>10779993</v>
      </c>
      <c r="N10" s="12">
        <v>44391944</v>
      </c>
      <c r="O10" s="12">
        <v>12848457</v>
      </c>
      <c r="P10" s="10">
        <v>1363181</v>
      </c>
      <c r="Q10" s="10">
        <v>4352571</v>
      </c>
      <c r="R10" s="12">
        <v>18564209</v>
      </c>
      <c r="S10" s="12">
        <v>1759496</v>
      </c>
      <c r="T10" s="10">
        <v>4966673</v>
      </c>
      <c r="U10" s="10">
        <v>9223888</v>
      </c>
      <c r="V10" s="10">
        <v>15950057</v>
      </c>
      <c r="W10" s="12">
        <v>83645998</v>
      </c>
      <c r="X10" s="12">
        <v>169819505</v>
      </c>
      <c r="Y10" s="10">
        <v>-86173507</v>
      </c>
      <c r="Z10" s="1">
        <v>-50.7442</v>
      </c>
      <c r="AA10" s="22">
        <v>169819505</v>
      </c>
    </row>
    <row r="11" spans="1:27" ht="12.75">
      <c r="A11" s="45" t="s">
        <v>38</v>
      </c>
      <c r="B11" s="46"/>
      <c r="C11" s="10"/>
      <c r="D11" s="11"/>
      <c r="E11" s="10">
        <v>59400000</v>
      </c>
      <c r="F11" s="12">
        <v>59400000</v>
      </c>
      <c r="G11" s="12"/>
      <c r="H11" s="10">
        <v>3879334</v>
      </c>
      <c r="I11" s="10">
        <v>610246</v>
      </c>
      <c r="J11" s="12">
        <v>4489580</v>
      </c>
      <c r="K11" s="12">
        <v>6443782</v>
      </c>
      <c r="L11" s="10"/>
      <c r="M11" s="10">
        <v>8681689</v>
      </c>
      <c r="N11" s="12">
        <v>15125471</v>
      </c>
      <c r="O11" s="12"/>
      <c r="P11" s="10">
        <v>14256039</v>
      </c>
      <c r="Q11" s="10"/>
      <c r="R11" s="12">
        <v>14256039</v>
      </c>
      <c r="S11" s="12"/>
      <c r="T11" s="10"/>
      <c r="U11" s="10">
        <v>5292950</v>
      </c>
      <c r="V11" s="10">
        <v>5292950</v>
      </c>
      <c r="W11" s="12">
        <v>39164040</v>
      </c>
      <c r="X11" s="12">
        <v>59400000</v>
      </c>
      <c r="Y11" s="10">
        <v>-20235960</v>
      </c>
      <c r="Z11" s="1">
        <v>-34.0673</v>
      </c>
      <c r="AA11" s="22">
        <v>59400000</v>
      </c>
    </row>
    <row r="12" spans="1:27" ht="12.75">
      <c r="A12" s="45" t="s">
        <v>39</v>
      </c>
      <c r="B12" s="38"/>
      <c r="C12" s="10"/>
      <c r="D12" s="11"/>
      <c r="E12" s="10"/>
      <c r="F12" s="12"/>
      <c r="G12" s="12"/>
      <c r="H12" s="10"/>
      <c r="I12" s="10"/>
      <c r="J12" s="12"/>
      <c r="K12" s="12"/>
      <c r="L12" s="10"/>
      <c r="M12" s="10"/>
      <c r="N12" s="12"/>
      <c r="O12" s="12"/>
      <c r="P12" s="10"/>
      <c r="Q12" s="10"/>
      <c r="R12" s="12"/>
      <c r="S12" s="12"/>
      <c r="T12" s="10"/>
      <c r="U12" s="10"/>
      <c r="V12" s="10"/>
      <c r="W12" s="12"/>
      <c r="X12" s="12"/>
      <c r="Y12" s="10"/>
      <c r="Z12" s="1"/>
      <c r="AA12" s="22"/>
    </row>
    <row r="13" spans="1:27" ht="12.75">
      <c r="A13" s="45" t="s">
        <v>40</v>
      </c>
      <c r="B13" s="38"/>
      <c r="C13" s="13"/>
      <c r="D13" s="14"/>
      <c r="E13" s="13"/>
      <c r="F13" s="15"/>
      <c r="G13" s="15"/>
      <c r="H13" s="13"/>
      <c r="I13" s="13"/>
      <c r="J13" s="15"/>
      <c r="K13" s="15"/>
      <c r="L13" s="13"/>
      <c r="M13" s="13"/>
      <c r="N13" s="15"/>
      <c r="O13" s="15"/>
      <c r="P13" s="13"/>
      <c r="Q13" s="13"/>
      <c r="R13" s="15"/>
      <c r="S13" s="15"/>
      <c r="T13" s="13"/>
      <c r="U13" s="13"/>
      <c r="V13" s="13"/>
      <c r="W13" s="15"/>
      <c r="X13" s="15"/>
      <c r="Y13" s="13"/>
      <c r="Z13" s="2"/>
      <c r="AA13" s="23"/>
    </row>
    <row r="14" spans="1:27" ht="12.75">
      <c r="A14" s="45" t="s">
        <v>41</v>
      </c>
      <c r="B14" s="38"/>
      <c r="C14" s="16">
        <v>75261</v>
      </c>
      <c r="D14" s="17"/>
      <c r="E14" s="16">
        <v>24000000</v>
      </c>
      <c r="F14" s="18">
        <v>24000000</v>
      </c>
      <c r="G14" s="18"/>
      <c r="H14" s="16"/>
      <c r="I14" s="16">
        <v>2667202</v>
      </c>
      <c r="J14" s="18">
        <v>2667202</v>
      </c>
      <c r="K14" s="18">
        <v>370345</v>
      </c>
      <c r="L14" s="16">
        <v>5007721</v>
      </c>
      <c r="M14" s="16">
        <v>7912570</v>
      </c>
      <c r="N14" s="18">
        <v>13290636</v>
      </c>
      <c r="O14" s="18"/>
      <c r="P14" s="16"/>
      <c r="Q14" s="16"/>
      <c r="R14" s="18"/>
      <c r="S14" s="18"/>
      <c r="T14" s="16"/>
      <c r="U14" s="16">
        <v>1063205</v>
      </c>
      <c r="V14" s="16">
        <v>1063205</v>
      </c>
      <c r="W14" s="18">
        <v>17021043</v>
      </c>
      <c r="X14" s="18">
        <v>24000000</v>
      </c>
      <c r="Y14" s="16">
        <v>-6978957</v>
      </c>
      <c r="Z14" s="3">
        <v>-29.079</v>
      </c>
      <c r="AA14" s="24">
        <v>24000000</v>
      </c>
    </row>
    <row r="15" spans="1:27" ht="12.75">
      <c r="A15" s="47" t="s">
        <v>42</v>
      </c>
      <c r="B15" s="38"/>
      <c r="C15" s="10">
        <f aca="true" t="shared" si="1" ref="C15:Y15">SUM(C6:C14)</f>
        <v>108629517</v>
      </c>
      <c r="D15" s="11">
        <f t="shared" si="1"/>
        <v>0</v>
      </c>
      <c r="E15" s="10">
        <f t="shared" si="1"/>
        <v>743152706</v>
      </c>
      <c r="F15" s="12">
        <f t="shared" si="1"/>
        <v>978846954</v>
      </c>
      <c r="G15" s="12">
        <f t="shared" si="1"/>
        <v>91813</v>
      </c>
      <c r="H15" s="10">
        <f t="shared" si="1"/>
        <v>29407710</v>
      </c>
      <c r="I15" s="10">
        <f t="shared" si="1"/>
        <v>33686314</v>
      </c>
      <c r="J15" s="12">
        <f t="shared" si="1"/>
        <v>63185837</v>
      </c>
      <c r="K15" s="12">
        <f t="shared" si="1"/>
        <v>65602721</v>
      </c>
      <c r="L15" s="10">
        <f t="shared" si="1"/>
        <v>34314656</v>
      </c>
      <c r="M15" s="10">
        <f t="shared" si="1"/>
        <v>88751462</v>
      </c>
      <c r="N15" s="12">
        <f t="shared" si="1"/>
        <v>188668839</v>
      </c>
      <c r="O15" s="12">
        <f t="shared" si="1"/>
        <v>24343195</v>
      </c>
      <c r="P15" s="10">
        <f t="shared" si="1"/>
        <v>46519325</v>
      </c>
      <c r="Q15" s="10">
        <f t="shared" si="1"/>
        <v>52789738</v>
      </c>
      <c r="R15" s="12">
        <f t="shared" si="1"/>
        <v>123652258</v>
      </c>
      <c r="S15" s="12">
        <f t="shared" si="1"/>
        <v>7177386</v>
      </c>
      <c r="T15" s="10">
        <f t="shared" si="1"/>
        <v>33053357</v>
      </c>
      <c r="U15" s="10">
        <f t="shared" si="1"/>
        <v>100713954</v>
      </c>
      <c r="V15" s="10">
        <f t="shared" si="1"/>
        <v>140944697</v>
      </c>
      <c r="W15" s="12">
        <f t="shared" si="1"/>
        <v>516451631</v>
      </c>
      <c r="X15" s="12">
        <f t="shared" si="1"/>
        <v>978846954</v>
      </c>
      <c r="Y15" s="10">
        <f t="shared" si="1"/>
        <v>-462395323</v>
      </c>
      <c r="Z15" s="1">
        <f>+IF(X15&lt;&gt;0,+(Y15/X15)*100,0)</f>
        <v>-47.238776308231735</v>
      </c>
      <c r="AA15" s="22">
        <f>SUM(AA6:AA14)</f>
        <v>978846954</v>
      </c>
    </row>
    <row r="16" spans="1:27" ht="12.75">
      <c r="A16" s="48" t="s">
        <v>43</v>
      </c>
      <c r="B16" s="49"/>
      <c r="C16" s="10">
        <v>612829</v>
      </c>
      <c r="D16" s="11"/>
      <c r="E16" s="10">
        <v>4800000</v>
      </c>
      <c r="F16" s="12">
        <v>10535366</v>
      </c>
      <c r="G16" s="12"/>
      <c r="H16" s="10"/>
      <c r="I16" s="10">
        <v>86120</v>
      </c>
      <c r="J16" s="12">
        <v>86120</v>
      </c>
      <c r="K16" s="12">
        <v>1909675</v>
      </c>
      <c r="L16" s="10">
        <v>2122663</v>
      </c>
      <c r="M16" s="10"/>
      <c r="N16" s="12">
        <v>4032338</v>
      </c>
      <c r="O16" s="12">
        <v>463733</v>
      </c>
      <c r="P16" s="10">
        <v>401827</v>
      </c>
      <c r="Q16" s="10">
        <v>618301</v>
      </c>
      <c r="R16" s="12">
        <v>1483861</v>
      </c>
      <c r="S16" s="12">
        <v>167868</v>
      </c>
      <c r="T16" s="10">
        <v>-4200</v>
      </c>
      <c r="U16" s="10">
        <v>248659</v>
      </c>
      <c r="V16" s="10">
        <v>412327</v>
      </c>
      <c r="W16" s="12">
        <v>6014646</v>
      </c>
      <c r="X16" s="12">
        <v>10535366</v>
      </c>
      <c r="Y16" s="10">
        <v>-4520720</v>
      </c>
      <c r="Z16" s="1">
        <v>-42.9099</v>
      </c>
      <c r="AA16" s="22">
        <v>10535366</v>
      </c>
    </row>
    <row r="17" spans="1:27" ht="12.75">
      <c r="A17" s="48" t="s">
        <v>44</v>
      </c>
      <c r="B17" s="38"/>
      <c r="C17" s="16"/>
      <c r="D17" s="17"/>
      <c r="E17" s="16"/>
      <c r="F17" s="18"/>
      <c r="G17" s="18"/>
      <c r="H17" s="16"/>
      <c r="I17" s="16"/>
      <c r="J17" s="18"/>
      <c r="K17" s="18"/>
      <c r="L17" s="16"/>
      <c r="M17" s="16"/>
      <c r="N17" s="18"/>
      <c r="O17" s="18"/>
      <c r="P17" s="16"/>
      <c r="Q17" s="16"/>
      <c r="R17" s="18"/>
      <c r="S17" s="18"/>
      <c r="T17" s="16"/>
      <c r="U17" s="16"/>
      <c r="V17" s="16"/>
      <c r="W17" s="18"/>
      <c r="X17" s="18"/>
      <c r="Y17" s="16"/>
      <c r="Z17" s="3"/>
      <c r="AA17" s="24"/>
    </row>
    <row r="18" spans="1:27" ht="12.75">
      <c r="A18" s="47" t="s">
        <v>45</v>
      </c>
      <c r="B18" s="38"/>
      <c r="C18" s="19">
        <f aca="true" t="shared" si="2" ref="C18:Y18">SUM(C16:C17)</f>
        <v>612829</v>
      </c>
      <c r="D18" s="20">
        <f t="shared" si="2"/>
        <v>0</v>
      </c>
      <c r="E18" s="19">
        <f t="shared" si="2"/>
        <v>4800000</v>
      </c>
      <c r="F18" s="21">
        <f t="shared" si="2"/>
        <v>10535366</v>
      </c>
      <c r="G18" s="21">
        <f t="shared" si="2"/>
        <v>0</v>
      </c>
      <c r="H18" s="19">
        <f t="shared" si="2"/>
        <v>0</v>
      </c>
      <c r="I18" s="19">
        <f t="shared" si="2"/>
        <v>86120</v>
      </c>
      <c r="J18" s="21">
        <f t="shared" si="2"/>
        <v>86120</v>
      </c>
      <c r="K18" s="21">
        <f t="shared" si="2"/>
        <v>1909675</v>
      </c>
      <c r="L18" s="19">
        <f t="shared" si="2"/>
        <v>2122663</v>
      </c>
      <c r="M18" s="19">
        <f t="shared" si="2"/>
        <v>0</v>
      </c>
      <c r="N18" s="21">
        <f t="shared" si="2"/>
        <v>4032338</v>
      </c>
      <c r="O18" s="21">
        <f t="shared" si="2"/>
        <v>463733</v>
      </c>
      <c r="P18" s="19">
        <f t="shared" si="2"/>
        <v>401827</v>
      </c>
      <c r="Q18" s="19">
        <f t="shared" si="2"/>
        <v>618301</v>
      </c>
      <c r="R18" s="21">
        <f t="shared" si="2"/>
        <v>1483861</v>
      </c>
      <c r="S18" s="21">
        <f t="shared" si="2"/>
        <v>167868</v>
      </c>
      <c r="T18" s="19">
        <f t="shared" si="2"/>
        <v>-4200</v>
      </c>
      <c r="U18" s="19">
        <f t="shared" si="2"/>
        <v>248659</v>
      </c>
      <c r="V18" s="19">
        <f t="shared" si="2"/>
        <v>412327</v>
      </c>
      <c r="W18" s="21">
        <f t="shared" si="2"/>
        <v>6014646</v>
      </c>
      <c r="X18" s="21">
        <f t="shared" si="2"/>
        <v>10535366</v>
      </c>
      <c r="Y18" s="19">
        <f t="shared" si="2"/>
        <v>-4520720</v>
      </c>
      <c r="Z18" s="4">
        <f>+IF(X18&lt;&gt;0,+(Y18/X18)*100,0)</f>
        <v>-42.90994731459733</v>
      </c>
      <c r="AA18" s="25">
        <f>SUM(AA16:AA17)</f>
        <v>10535366</v>
      </c>
    </row>
    <row r="19" spans="1:27" ht="12.75">
      <c r="A19" s="50" t="s">
        <v>91</v>
      </c>
      <c r="B19" s="38"/>
      <c r="C19" s="10">
        <v>733565</v>
      </c>
      <c r="D19" s="11"/>
      <c r="E19" s="10">
        <v>400000</v>
      </c>
      <c r="F19" s="12">
        <v>530000</v>
      </c>
      <c r="G19" s="12"/>
      <c r="H19" s="10"/>
      <c r="I19" s="10"/>
      <c r="J19" s="12"/>
      <c r="K19" s="12"/>
      <c r="L19" s="10"/>
      <c r="M19" s="10"/>
      <c r="N19" s="12"/>
      <c r="O19" s="12"/>
      <c r="P19" s="10"/>
      <c r="Q19" s="10"/>
      <c r="R19" s="12"/>
      <c r="S19" s="12"/>
      <c r="T19" s="10"/>
      <c r="U19" s="10"/>
      <c r="V19" s="10"/>
      <c r="W19" s="12"/>
      <c r="X19" s="12">
        <v>530000</v>
      </c>
      <c r="Y19" s="10">
        <v>-530000</v>
      </c>
      <c r="Z19" s="1">
        <v>-100</v>
      </c>
      <c r="AA19" s="22">
        <v>530000</v>
      </c>
    </row>
    <row r="20" spans="1:27" ht="12.75">
      <c r="A20" s="48" t="s">
        <v>46</v>
      </c>
      <c r="B20" s="38"/>
      <c r="C20" s="13"/>
      <c r="D20" s="14"/>
      <c r="E20" s="13"/>
      <c r="F20" s="15"/>
      <c r="G20" s="15"/>
      <c r="H20" s="13"/>
      <c r="I20" s="13"/>
      <c r="J20" s="15"/>
      <c r="K20" s="15"/>
      <c r="L20" s="13"/>
      <c r="M20" s="13"/>
      <c r="N20" s="15"/>
      <c r="O20" s="15"/>
      <c r="P20" s="13"/>
      <c r="Q20" s="13"/>
      <c r="R20" s="15"/>
      <c r="S20" s="15"/>
      <c r="T20" s="13"/>
      <c r="U20" s="13"/>
      <c r="V20" s="13"/>
      <c r="W20" s="15"/>
      <c r="X20" s="15"/>
      <c r="Y20" s="13"/>
      <c r="Z20" s="2"/>
      <c r="AA20" s="23"/>
    </row>
    <row r="21" spans="1:27" ht="12.75">
      <c r="A21" s="48" t="s">
        <v>47</v>
      </c>
      <c r="B21" s="38"/>
      <c r="C21" s="16"/>
      <c r="D21" s="17"/>
      <c r="E21" s="16"/>
      <c r="F21" s="18"/>
      <c r="G21" s="18"/>
      <c r="H21" s="16"/>
      <c r="I21" s="16"/>
      <c r="J21" s="18"/>
      <c r="K21" s="18"/>
      <c r="L21" s="16"/>
      <c r="M21" s="16"/>
      <c r="N21" s="18"/>
      <c r="O21" s="18"/>
      <c r="P21" s="16"/>
      <c r="Q21" s="16"/>
      <c r="R21" s="18"/>
      <c r="S21" s="18"/>
      <c r="T21" s="16"/>
      <c r="U21" s="16"/>
      <c r="V21" s="16"/>
      <c r="W21" s="18"/>
      <c r="X21" s="18"/>
      <c r="Y21" s="16"/>
      <c r="Z21" s="3"/>
      <c r="AA21" s="24"/>
    </row>
    <row r="22" spans="1:27" ht="12.75">
      <c r="A22" s="47" t="s">
        <v>48</v>
      </c>
      <c r="B22" s="38"/>
      <c r="C22" s="10">
        <f aca="true" t="shared" si="3" ref="C22:Y22">SUM(C20:C21)</f>
        <v>0</v>
      </c>
      <c r="D22" s="11">
        <f t="shared" si="3"/>
        <v>0</v>
      </c>
      <c r="E22" s="10">
        <f t="shared" si="3"/>
        <v>0</v>
      </c>
      <c r="F22" s="12">
        <f t="shared" si="3"/>
        <v>0</v>
      </c>
      <c r="G22" s="12">
        <f t="shared" si="3"/>
        <v>0</v>
      </c>
      <c r="H22" s="10">
        <f t="shared" si="3"/>
        <v>0</v>
      </c>
      <c r="I22" s="10">
        <f t="shared" si="3"/>
        <v>0</v>
      </c>
      <c r="J22" s="12">
        <f t="shared" si="3"/>
        <v>0</v>
      </c>
      <c r="K22" s="12">
        <f t="shared" si="3"/>
        <v>0</v>
      </c>
      <c r="L22" s="10">
        <f t="shared" si="3"/>
        <v>0</v>
      </c>
      <c r="M22" s="10">
        <f t="shared" si="3"/>
        <v>0</v>
      </c>
      <c r="N22" s="12">
        <f t="shared" si="3"/>
        <v>0</v>
      </c>
      <c r="O22" s="12">
        <f t="shared" si="3"/>
        <v>0</v>
      </c>
      <c r="P22" s="10">
        <f t="shared" si="3"/>
        <v>0</v>
      </c>
      <c r="Q22" s="10">
        <f t="shared" si="3"/>
        <v>0</v>
      </c>
      <c r="R22" s="12">
        <f t="shared" si="3"/>
        <v>0</v>
      </c>
      <c r="S22" s="12">
        <f t="shared" si="3"/>
        <v>0</v>
      </c>
      <c r="T22" s="10">
        <f t="shared" si="3"/>
        <v>0</v>
      </c>
      <c r="U22" s="10">
        <f t="shared" si="3"/>
        <v>0</v>
      </c>
      <c r="V22" s="10">
        <f t="shared" si="3"/>
        <v>0</v>
      </c>
      <c r="W22" s="12">
        <f t="shared" si="3"/>
        <v>0</v>
      </c>
      <c r="X22" s="12">
        <f t="shared" si="3"/>
        <v>0</v>
      </c>
      <c r="Y22" s="10">
        <f t="shared" si="3"/>
        <v>0</v>
      </c>
      <c r="Z22" s="1">
        <f>+IF(X22&lt;&gt;0,+(Y22/X22)*100,0)</f>
        <v>0</v>
      </c>
      <c r="AA22" s="22">
        <f>SUM(AA20:AA21)</f>
        <v>0</v>
      </c>
    </row>
    <row r="23" spans="1:27" ht="12.75">
      <c r="A23" s="48" t="s">
        <v>49</v>
      </c>
      <c r="B23" s="49"/>
      <c r="C23" s="10">
        <v>11668</v>
      </c>
      <c r="D23" s="11"/>
      <c r="E23" s="10">
        <v>3660000</v>
      </c>
      <c r="F23" s="12">
        <v>7627088</v>
      </c>
      <c r="G23" s="12"/>
      <c r="H23" s="10"/>
      <c r="I23" s="10">
        <v>94818</v>
      </c>
      <c r="J23" s="12">
        <v>94818</v>
      </c>
      <c r="K23" s="12">
        <v>454439</v>
      </c>
      <c r="L23" s="10">
        <v>3769165</v>
      </c>
      <c r="M23" s="10">
        <v>516393</v>
      </c>
      <c r="N23" s="12">
        <v>4739997</v>
      </c>
      <c r="O23" s="12">
        <v>75449</v>
      </c>
      <c r="P23" s="10">
        <v>-1467923</v>
      </c>
      <c r="Q23" s="10">
        <v>-740376</v>
      </c>
      <c r="R23" s="12">
        <v>-2132850</v>
      </c>
      <c r="S23" s="12">
        <v>954076</v>
      </c>
      <c r="T23" s="10"/>
      <c r="U23" s="10">
        <v>108957</v>
      </c>
      <c r="V23" s="10">
        <v>1063033</v>
      </c>
      <c r="W23" s="12">
        <v>3764998</v>
      </c>
      <c r="X23" s="12">
        <v>7627088</v>
      </c>
      <c r="Y23" s="10">
        <v>-3862090</v>
      </c>
      <c r="Z23" s="1">
        <v>-50.6365</v>
      </c>
      <c r="AA23" s="22">
        <v>7627088</v>
      </c>
    </row>
    <row r="24" spans="1:27" ht="12.75">
      <c r="A24" s="48" t="s">
        <v>50</v>
      </c>
      <c r="B24" s="38"/>
      <c r="C24" s="16"/>
      <c r="D24" s="17"/>
      <c r="E24" s="16"/>
      <c r="F24" s="18"/>
      <c r="G24" s="18"/>
      <c r="H24" s="16"/>
      <c r="I24" s="16"/>
      <c r="J24" s="18"/>
      <c r="K24" s="18"/>
      <c r="L24" s="16"/>
      <c r="M24" s="16"/>
      <c r="N24" s="18"/>
      <c r="O24" s="18"/>
      <c r="P24" s="16"/>
      <c r="Q24" s="16"/>
      <c r="R24" s="18"/>
      <c r="S24" s="18"/>
      <c r="T24" s="16"/>
      <c r="U24" s="16"/>
      <c r="V24" s="16"/>
      <c r="W24" s="18"/>
      <c r="X24" s="18"/>
      <c r="Y24" s="16"/>
      <c r="Z24" s="3"/>
      <c r="AA24" s="24"/>
    </row>
    <row r="25" spans="1:27" ht="12.75">
      <c r="A25" s="47" t="s">
        <v>92</v>
      </c>
      <c r="B25" s="38"/>
      <c r="C25" s="19">
        <f aca="true" t="shared" si="4" ref="C25:Y25">SUM(C23:C24)</f>
        <v>11668</v>
      </c>
      <c r="D25" s="20">
        <f t="shared" si="4"/>
        <v>0</v>
      </c>
      <c r="E25" s="19">
        <f t="shared" si="4"/>
        <v>3660000</v>
      </c>
      <c r="F25" s="21">
        <f t="shared" si="4"/>
        <v>7627088</v>
      </c>
      <c r="G25" s="21">
        <f t="shared" si="4"/>
        <v>0</v>
      </c>
      <c r="H25" s="19">
        <f t="shared" si="4"/>
        <v>0</v>
      </c>
      <c r="I25" s="19">
        <f t="shared" si="4"/>
        <v>94818</v>
      </c>
      <c r="J25" s="21">
        <f t="shared" si="4"/>
        <v>94818</v>
      </c>
      <c r="K25" s="21">
        <f t="shared" si="4"/>
        <v>454439</v>
      </c>
      <c r="L25" s="19">
        <f t="shared" si="4"/>
        <v>3769165</v>
      </c>
      <c r="M25" s="19">
        <f t="shared" si="4"/>
        <v>516393</v>
      </c>
      <c r="N25" s="21">
        <f t="shared" si="4"/>
        <v>4739997</v>
      </c>
      <c r="O25" s="21">
        <f t="shared" si="4"/>
        <v>75449</v>
      </c>
      <c r="P25" s="19">
        <f t="shared" si="4"/>
        <v>-1467923</v>
      </c>
      <c r="Q25" s="19">
        <f t="shared" si="4"/>
        <v>-740376</v>
      </c>
      <c r="R25" s="21">
        <f t="shared" si="4"/>
        <v>-2132850</v>
      </c>
      <c r="S25" s="21">
        <f t="shared" si="4"/>
        <v>954076</v>
      </c>
      <c r="T25" s="19">
        <f t="shared" si="4"/>
        <v>0</v>
      </c>
      <c r="U25" s="19">
        <f t="shared" si="4"/>
        <v>108957</v>
      </c>
      <c r="V25" s="19">
        <f t="shared" si="4"/>
        <v>1063033</v>
      </c>
      <c r="W25" s="21">
        <f t="shared" si="4"/>
        <v>3764998</v>
      </c>
      <c r="X25" s="21">
        <f t="shared" si="4"/>
        <v>7627088</v>
      </c>
      <c r="Y25" s="19">
        <f t="shared" si="4"/>
        <v>-3862090</v>
      </c>
      <c r="Z25" s="4">
        <f>+IF(X25&lt;&gt;0,+(Y25/X25)*100,0)</f>
        <v>-50.63649455729369</v>
      </c>
      <c r="AA25" s="25">
        <f>SUM(AA23:AA24)</f>
        <v>7627088</v>
      </c>
    </row>
    <row r="26" spans="1:27" ht="12.75">
      <c r="A26" s="50" t="s">
        <v>51</v>
      </c>
      <c r="B26" s="38"/>
      <c r="C26" s="10"/>
      <c r="D26" s="11"/>
      <c r="E26" s="10"/>
      <c r="F26" s="12"/>
      <c r="G26" s="12"/>
      <c r="H26" s="10"/>
      <c r="I26" s="10"/>
      <c r="J26" s="12"/>
      <c r="K26" s="12"/>
      <c r="L26" s="10"/>
      <c r="M26" s="10"/>
      <c r="N26" s="12"/>
      <c r="O26" s="12"/>
      <c r="P26" s="10"/>
      <c r="Q26" s="10"/>
      <c r="R26" s="12"/>
      <c r="S26" s="12"/>
      <c r="T26" s="10"/>
      <c r="U26" s="10"/>
      <c r="V26" s="10"/>
      <c r="W26" s="12"/>
      <c r="X26" s="12"/>
      <c r="Y26" s="10"/>
      <c r="Z26" s="1"/>
      <c r="AA26" s="22"/>
    </row>
    <row r="27" spans="1:27" ht="12.75">
      <c r="A27" s="48" t="s">
        <v>52</v>
      </c>
      <c r="B27" s="38"/>
      <c r="C27" s="13"/>
      <c r="D27" s="14"/>
      <c r="E27" s="13"/>
      <c r="F27" s="15"/>
      <c r="G27" s="15"/>
      <c r="H27" s="13"/>
      <c r="I27" s="13"/>
      <c r="J27" s="15"/>
      <c r="K27" s="15"/>
      <c r="L27" s="13"/>
      <c r="M27" s="13"/>
      <c r="N27" s="15"/>
      <c r="O27" s="15"/>
      <c r="P27" s="13"/>
      <c r="Q27" s="13"/>
      <c r="R27" s="15"/>
      <c r="S27" s="15"/>
      <c r="T27" s="13"/>
      <c r="U27" s="13"/>
      <c r="V27" s="13"/>
      <c r="W27" s="15"/>
      <c r="X27" s="15"/>
      <c r="Y27" s="13"/>
      <c r="Z27" s="2"/>
      <c r="AA27" s="23"/>
    </row>
    <row r="28" spans="1:27" ht="12.75">
      <c r="A28" s="48" t="s">
        <v>53</v>
      </c>
      <c r="B28" s="38"/>
      <c r="C28" s="16">
        <v>4594163</v>
      </c>
      <c r="D28" s="17"/>
      <c r="E28" s="16">
        <v>125922000</v>
      </c>
      <c r="F28" s="18">
        <v>94564477</v>
      </c>
      <c r="G28" s="18"/>
      <c r="H28" s="16">
        <v>2097084</v>
      </c>
      <c r="I28" s="16">
        <v>2474813</v>
      </c>
      <c r="J28" s="18">
        <v>4571897</v>
      </c>
      <c r="K28" s="18">
        <v>1497240</v>
      </c>
      <c r="L28" s="16">
        <v>2472506</v>
      </c>
      <c r="M28" s="16">
        <v>3729760</v>
      </c>
      <c r="N28" s="18">
        <v>7699506</v>
      </c>
      <c r="O28" s="18">
        <v>457232</v>
      </c>
      <c r="P28" s="16">
        <v>8179560</v>
      </c>
      <c r="Q28" s="16">
        <v>8971681</v>
      </c>
      <c r="R28" s="18">
        <v>17608473</v>
      </c>
      <c r="S28" s="18">
        <v>-130691</v>
      </c>
      <c r="T28" s="16">
        <v>7320611</v>
      </c>
      <c r="U28" s="16">
        <v>13813667</v>
      </c>
      <c r="V28" s="16">
        <v>21003587</v>
      </c>
      <c r="W28" s="18">
        <v>50883463</v>
      </c>
      <c r="X28" s="18">
        <v>94564477</v>
      </c>
      <c r="Y28" s="16">
        <v>-43681014</v>
      </c>
      <c r="Z28" s="3">
        <v>-46.1918</v>
      </c>
      <c r="AA28" s="24">
        <v>94564477</v>
      </c>
    </row>
    <row r="29" spans="1:27" ht="12.75">
      <c r="A29" s="47" t="s">
        <v>54</v>
      </c>
      <c r="B29" s="38"/>
      <c r="C29" s="10">
        <f aca="true" t="shared" si="5" ref="C29:Y29">SUM(C27:C28)</f>
        <v>4594163</v>
      </c>
      <c r="D29" s="11">
        <f t="shared" si="5"/>
        <v>0</v>
      </c>
      <c r="E29" s="10">
        <f t="shared" si="5"/>
        <v>125922000</v>
      </c>
      <c r="F29" s="12">
        <f t="shared" si="5"/>
        <v>94564477</v>
      </c>
      <c r="G29" s="12">
        <f t="shared" si="5"/>
        <v>0</v>
      </c>
      <c r="H29" s="10">
        <f t="shared" si="5"/>
        <v>2097084</v>
      </c>
      <c r="I29" s="10">
        <f t="shared" si="5"/>
        <v>2474813</v>
      </c>
      <c r="J29" s="12">
        <f t="shared" si="5"/>
        <v>4571897</v>
      </c>
      <c r="K29" s="12">
        <f t="shared" si="5"/>
        <v>1497240</v>
      </c>
      <c r="L29" s="10">
        <f t="shared" si="5"/>
        <v>2472506</v>
      </c>
      <c r="M29" s="10">
        <f t="shared" si="5"/>
        <v>3729760</v>
      </c>
      <c r="N29" s="12">
        <f t="shared" si="5"/>
        <v>7699506</v>
      </c>
      <c r="O29" s="12">
        <f t="shared" si="5"/>
        <v>457232</v>
      </c>
      <c r="P29" s="10">
        <f t="shared" si="5"/>
        <v>8179560</v>
      </c>
      <c r="Q29" s="10">
        <f t="shared" si="5"/>
        <v>8971681</v>
      </c>
      <c r="R29" s="12">
        <f t="shared" si="5"/>
        <v>17608473</v>
      </c>
      <c r="S29" s="12">
        <f t="shared" si="5"/>
        <v>-130691</v>
      </c>
      <c r="T29" s="10">
        <f t="shared" si="5"/>
        <v>7320611</v>
      </c>
      <c r="U29" s="10">
        <f t="shared" si="5"/>
        <v>13813667</v>
      </c>
      <c r="V29" s="10">
        <f t="shared" si="5"/>
        <v>21003587</v>
      </c>
      <c r="W29" s="12">
        <f t="shared" si="5"/>
        <v>50883463</v>
      </c>
      <c r="X29" s="12">
        <f t="shared" si="5"/>
        <v>94564477</v>
      </c>
      <c r="Y29" s="10">
        <f t="shared" si="5"/>
        <v>-43681014</v>
      </c>
      <c r="Z29" s="1">
        <f>+IF(X29&lt;&gt;0,+(Y29/X29)*100,0)</f>
        <v>-46.191778758528955</v>
      </c>
      <c r="AA29" s="22">
        <f>SUM(AA27:AA28)</f>
        <v>94564477</v>
      </c>
    </row>
    <row r="30" spans="1:27" ht="12.75">
      <c r="A30" s="51" t="s">
        <v>55</v>
      </c>
      <c r="B30" s="38"/>
      <c r="C30" s="13">
        <v>3735444</v>
      </c>
      <c r="D30" s="14"/>
      <c r="E30" s="13">
        <v>3564045</v>
      </c>
      <c r="F30" s="15">
        <v>4155645</v>
      </c>
      <c r="G30" s="15"/>
      <c r="H30" s="13">
        <v>51089</v>
      </c>
      <c r="I30" s="13">
        <v>7688</v>
      </c>
      <c r="J30" s="15">
        <v>58777</v>
      </c>
      <c r="K30" s="15">
        <v>304046</v>
      </c>
      <c r="L30" s="13">
        <v>390810</v>
      </c>
      <c r="M30" s="13">
        <v>229447</v>
      </c>
      <c r="N30" s="15">
        <v>924303</v>
      </c>
      <c r="O30" s="15">
        <v>143477</v>
      </c>
      <c r="P30" s="13">
        <v>1564575</v>
      </c>
      <c r="Q30" s="13">
        <v>39582</v>
      </c>
      <c r="R30" s="15">
        <v>1747634</v>
      </c>
      <c r="S30" s="15"/>
      <c r="T30" s="13">
        <v>41214</v>
      </c>
      <c r="U30" s="13">
        <v>14689</v>
      </c>
      <c r="V30" s="13">
        <v>55903</v>
      </c>
      <c r="W30" s="15">
        <v>2786617</v>
      </c>
      <c r="X30" s="15">
        <v>4155645</v>
      </c>
      <c r="Y30" s="13">
        <v>-1369028</v>
      </c>
      <c r="Z30" s="2">
        <v>-32.9438</v>
      </c>
      <c r="AA30" s="23">
        <v>4155645</v>
      </c>
    </row>
    <row r="31" spans="1:27" ht="12.75">
      <c r="A31" s="50" t="s">
        <v>56</v>
      </c>
      <c r="B31" s="38"/>
      <c r="C31" s="10">
        <v>8536284</v>
      </c>
      <c r="D31" s="11"/>
      <c r="E31" s="10">
        <v>10280000</v>
      </c>
      <c r="F31" s="12">
        <v>20074748</v>
      </c>
      <c r="G31" s="12"/>
      <c r="H31" s="10">
        <v>109913</v>
      </c>
      <c r="I31" s="10">
        <v>240507</v>
      </c>
      <c r="J31" s="12">
        <v>350420</v>
      </c>
      <c r="K31" s="12">
        <v>807779</v>
      </c>
      <c r="L31" s="10">
        <v>403145</v>
      </c>
      <c r="M31" s="10">
        <v>2754663</v>
      </c>
      <c r="N31" s="12">
        <v>3965587</v>
      </c>
      <c r="O31" s="12">
        <v>195741</v>
      </c>
      <c r="P31" s="10">
        <v>694106</v>
      </c>
      <c r="Q31" s="10">
        <v>1901702</v>
      </c>
      <c r="R31" s="12">
        <v>2791549</v>
      </c>
      <c r="S31" s="12">
        <v>2039282</v>
      </c>
      <c r="T31" s="10">
        <v>698702</v>
      </c>
      <c r="U31" s="10">
        <v>74409</v>
      </c>
      <c r="V31" s="10">
        <v>2812393</v>
      </c>
      <c r="W31" s="12">
        <v>9919949</v>
      </c>
      <c r="X31" s="12">
        <v>20074748</v>
      </c>
      <c r="Y31" s="10">
        <v>-10154799</v>
      </c>
      <c r="Z31" s="1">
        <v>-50.5849</v>
      </c>
      <c r="AA31" s="22">
        <v>20074748</v>
      </c>
    </row>
    <row r="32" spans="1:27" ht="12.75">
      <c r="A32" s="50" t="s">
        <v>57</v>
      </c>
      <c r="B32" s="38"/>
      <c r="C32" s="10">
        <v>3517270</v>
      </c>
      <c r="D32" s="11"/>
      <c r="E32" s="10">
        <v>40171696</v>
      </c>
      <c r="F32" s="12">
        <v>82791493</v>
      </c>
      <c r="G32" s="12"/>
      <c r="H32" s="10">
        <v>526918</v>
      </c>
      <c r="I32" s="10">
        <v>377431</v>
      </c>
      <c r="J32" s="12">
        <v>904349</v>
      </c>
      <c r="K32" s="12">
        <v>2719949</v>
      </c>
      <c r="L32" s="10">
        <v>4341029</v>
      </c>
      <c r="M32" s="10">
        <v>4800410</v>
      </c>
      <c r="N32" s="12">
        <v>11861388</v>
      </c>
      <c r="O32" s="12">
        <v>2018981</v>
      </c>
      <c r="P32" s="10">
        <v>2041837</v>
      </c>
      <c r="Q32" s="10">
        <v>12012436</v>
      </c>
      <c r="R32" s="12">
        <v>16073254</v>
      </c>
      <c r="S32" s="12">
        <v>4806054</v>
      </c>
      <c r="T32" s="10">
        <v>5838977</v>
      </c>
      <c r="U32" s="10">
        <v>5394300</v>
      </c>
      <c r="V32" s="10">
        <v>16039331</v>
      </c>
      <c r="W32" s="12">
        <v>44878322</v>
      </c>
      <c r="X32" s="12">
        <v>82791493</v>
      </c>
      <c r="Y32" s="10">
        <v>-37913171</v>
      </c>
      <c r="Z32" s="1">
        <v>-45.7936</v>
      </c>
      <c r="AA32" s="22">
        <v>82791493</v>
      </c>
    </row>
    <row r="33" spans="1:27" ht="12.75">
      <c r="A33" s="51" t="s">
        <v>58</v>
      </c>
      <c r="B33" s="49"/>
      <c r="C33" s="10">
        <v>83671604</v>
      </c>
      <c r="D33" s="11"/>
      <c r="E33" s="10">
        <v>62000000</v>
      </c>
      <c r="F33" s="12">
        <v>72000000</v>
      </c>
      <c r="G33" s="12"/>
      <c r="H33" s="10">
        <v>5247</v>
      </c>
      <c r="I33" s="10"/>
      <c r="J33" s="12">
        <v>5247</v>
      </c>
      <c r="K33" s="12">
        <v>69731</v>
      </c>
      <c r="L33" s="10">
        <v>2544491</v>
      </c>
      <c r="M33" s="10">
        <v>1232908</v>
      </c>
      <c r="N33" s="12">
        <v>3847130</v>
      </c>
      <c r="O33" s="12">
        <v>1090259</v>
      </c>
      <c r="P33" s="10">
        <v>12620460</v>
      </c>
      <c r="Q33" s="10">
        <v>1988738</v>
      </c>
      <c r="R33" s="12">
        <v>15699457</v>
      </c>
      <c r="S33" s="12"/>
      <c r="T33" s="10">
        <v>3312947</v>
      </c>
      <c r="U33" s="10">
        <v>18284664</v>
      </c>
      <c r="V33" s="10">
        <v>21597611</v>
      </c>
      <c r="W33" s="12">
        <v>41149445</v>
      </c>
      <c r="X33" s="12">
        <v>72000000</v>
      </c>
      <c r="Y33" s="10">
        <v>-30850555</v>
      </c>
      <c r="Z33" s="1">
        <v>-42.848</v>
      </c>
      <c r="AA33" s="22">
        <v>72000000</v>
      </c>
    </row>
    <row r="34" spans="1:27" ht="12.75">
      <c r="A34" s="50" t="s">
        <v>59</v>
      </c>
      <c r="B34" s="38"/>
      <c r="C34" s="10"/>
      <c r="D34" s="11"/>
      <c r="E34" s="10"/>
      <c r="F34" s="12"/>
      <c r="G34" s="12"/>
      <c r="H34" s="10"/>
      <c r="I34" s="10"/>
      <c r="J34" s="12"/>
      <c r="K34" s="12"/>
      <c r="L34" s="10"/>
      <c r="M34" s="10"/>
      <c r="N34" s="12"/>
      <c r="O34" s="12"/>
      <c r="P34" s="10"/>
      <c r="Q34" s="10"/>
      <c r="R34" s="12"/>
      <c r="S34" s="12"/>
      <c r="T34" s="10"/>
      <c r="U34" s="10"/>
      <c r="V34" s="10"/>
      <c r="W34" s="12"/>
      <c r="X34" s="12"/>
      <c r="Y34" s="10"/>
      <c r="Z34" s="1"/>
      <c r="AA34" s="22"/>
    </row>
    <row r="35" spans="1:27" ht="12.75">
      <c r="A35" s="50" t="s">
        <v>60</v>
      </c>
      <c r="B35" s="38"/>
      <c r="C35" s="16"/>
      <c r="D35" s="17"/>
      <c r="E35" s="16"/>
      <c r="F35" s="18"/>
      <c r="G35" s="18"/>
      <c r="H35" s="16"/>
      <c r="I35" s="16"/>
      <c r="J35" s="18"/>
      <c r="K35" s="18"/>
      <c r="L35" s="16"/>
      <c r="M35" s="16"/>
      <c r="N35" s="18"/>
      <c r="O35" s="18"/>
      <c r="P35" s="16"/>
      <c r="Q35" s="16"/>
      <c r="R35" s="18"/>
      <c r="S35" s="18"/>
      <c r="T35" s="16"/>
      <c r="U35" s="16"/>
      <c r="V35" s="16"/>
      <c r="W35" s="18"/>
      <c r="X35" s="18"/>
      <c r="Y35" s="16"/>
      <c r="Z35" s="3"/>
      <c r="AA35" s="24"/>
    </row>
    <row r="36" spans="1:27" ht="4.5" customHeight="1">
      <c r="A36" s="52"/>
      <c r="B36" s="38"/>
      <c r="C36" s="10"/>
      <c r="D36" s="11"/>
      <c r="E36" s="10"/>
      <c r="F36" s="12"/>
      <c r="G36" s="12"/>
      <c r="H36" s="10"/>
      <c r="I36" s="10"/>
      <c r="J36" s="12"/>
      <c r="K36" s="12"/>
      <c r="L36" s="10"/>
      <c r="M36" s="10"/>
      <c r="N36" s="12"/>
      <c r="O36" s="12"/>
      <c r="P36" s="10"/>
      <c r="Q36" s="10"/>
      <c r="R36" s="12"/>
      <c r="S36" s="12"/>
      <c r="T36" s="10"/>
      <c r="U36" s="10"/>
      <c r="V36" s="10"/>
      <c r="W36" s="12"/>
      <c r="X36" s="12"/>
      <c r="Y36" s="10"/>
      <c r="Z36" s="1"/>
      <c r="AA36" s="22"/>
    </row>
    <row r="37" spans="1:27" ht="12.75">
      <c r="A37" s="44" t="s">
        <v>61</v>
      </c>
      <c r="B37" s="38" t="s">
        <v>62</v>
      </c>
      <c r="C37" s="39">
        <f aca="true" t="shared" si="6" ref="C37:Y37">C47+C50+C51+C54+C57+C58+SUM(C61:C67)</f>
        <v>16519266</v>
      </c>
      <c r="D37" s="40">
        <f t="shared" si="6"/>
        <v>0</v>
      </c>
      <c r="E37" s="39">
        <f t="shared" si="6"/>
        <v>345938100</v>
      </c>
      <c r="F37" s="41">
        <f t="shared" si="6"/>
        <v>402265986</v>
      </c>
      <c r="G37" s="41">
        <f t="shared" si="6"/>
        <v>211491</v>
      </c>
      <c r="H37" s="39">
        <f t="shared" si="6"/>
        <v>21291882</v>
      </c>
      <c r="I37" s="39">
        <f t="shared" si="6"/>
        <v>5882628</v>
      </c>
      <c r="J37" s="41">
        <f t="shared" si="6"/>
        <v>27386001</v>
      </c>
      <c r="K37" s="41">
        <f t="shared" si="6"/>
        <v>40738780</v>
      </c>
      <c r="L37" s="39">
        <f t="shared" si="6"/>
        <v>17608459</v>
      </c>
      <c r="M37" s="39">
        <f t="shared" si="6"/>
        <v>41339614</v>
      </c>
      <c r="N37" s="41">
        <f t="shared" si="6"/>
        <v>99686853</v>
      </c>
      <c r="O37" s="41">
        <f t="shared" si="6"/>
        <v>8471560</v>
      </c>
      <c r="P37" s="39">
        <f t="shared" si="6"/>
        <v>20627492</v>
      </c>
      <c r="Q37" s="39">
        <f t="shared" si="6"/>
        <v>29380698</v>
      </c>
      <c r="R37" s="41">
        <f t="shared" si="6"/>
        <v>58479750</v>
      </c>
      <c r="S37" s="41">
        <f t="shared" si="6"/>
        <v>10101565</v>
      </c>
      <c r="T37" s="39">
        <f t="shared" si="6"/>
        <v>21074446</v>
      </c>
      <c r="U37" s="39">
        <f t="shared" si="6"/>
        <v>45160976</v>
      </c>
      <c r="V37" s="39">
        <f t="shared" si="6"/>
        <v>76336987</v>
      </c>
      <c r="W37" s="41">
        <f t="shared" si="6"/>
        <v>261889591</v>
      </c>
      <c r="X37" s="41">
        <f t="shared" si="6"/>
        <v>402265986</v>
      </c>
      <c r="Y37" s="39">
        <f t="shared" si="6"/>
        <v>-140376395</v>
      </c>
      <c r="Z37" s="42">
        <f>+IF(X37&lt;&gt;0,+(Y37/X37)*100,0)</f>
        <v>-34.89641179853571</v>
      </c>
      <c r="AA37" s="43">
        <f>AA47+AA50+AA51+AA54+AA57+AA58+SUM(AA61:AA67)</f>
        <v>402265986</v>
      </c>
    </row>
    <row r="38" spans="1:27" ht="12.75">
      <c r="A38" s="45" t="s">
        <v>33</v>
      </c>
      <c r="B38" s="46"/>
      <c r="C38" s="10">
        <v>6709667</v>
      </c>
      <c r="D38" s="11"/>
      <c r="E38" s="10">
        <v>303116000</v>
      </c>
      <c r="F38" s="12">
        <v>324008870</v>
      </c>
      <c r="G38" s="12">
        <v>211491</v>
      </c>
      <c r="H38" s="10">
        <v>18683944</v>
      </c>
      <c r="I38" s="10">
        <v>3341054</v>
      </c>
      <c r="J38" s="12">
        <v>22236489</v>
      </c>
      <c r="K38" s="12">
        <v>38943370</v>
      </c>
      <c r="L38" s="10">
        <v>11049478</v>
      </c>
      <c r="M38" s="10">
        <v>33346198</v>
      </c>
      <c r="N38" s="12">
        <v>83339046</v>
      </c>
      <c r="O38" s="12">
        <v>9728174</v>
      </c>
      <c r="P38" s="10">
        <v>17221795</v>
      </c>
      <c r="Q38" s="10">
        <v>14418545</v>
      </c>
      <c r="R38" s="12">
        <v>41368514</v>
      </c>
      <c r="S38" s="12">
        <v>5884779</v>
      </c>
      <c r="T38" s="10">
        <v>19252696</v>
      </c>
      <c r="U38" s="10">
        <v>37529508</v>
      </c>
      <c r="V38" s="10">
        <v>62666983</v>
      </c>
      <c r="W38" s="12">
        <v>209611032</v>
      </c>
      <c r="X38" s="12">
        <v>324008870</v>
      </c>
      <c r="Y38" s="10">
        <v>-114397838</v>
      </c>
      <c r="Z38" s="1">
        <v>-35.307</v>
      </c>
      <c r="AA38" s="22">
        <v>324008870</v>
      </c>
    </row>
    <row r="39" spans="1:27" ht="12.75">
      <c r="A39" s="45" t="s">
        <v>34</v>
      </c>
      <c r="B39" s="46"/>
      <c r="C39" s="10"/>
      <c r="D39" s="11"/>
      <c r="E39" s="10"/>
      <c r="F39" s="12"/>
      <c r="G39" s="12"/>
      <c r="H39" s="10"/>
      <c r="I39" s="10"/>
      <c r="J39" s="12"/>
      <c r="K39" s="12"/>
      <c r="L39" s="10"/>
      <c r="M39" s="10"/>
      <c r="N39" s="12"/>
      <c r="O39" s="12"/>
      <c r="P39" s="10"/>
      <c r="Q39" s="10"/>
      <c r="R39" s="12"/>
      <c r="S39" s="12"/>
      <c r="T39" s="10"/>
      <c r="U39" s="10"/>
      <c r="V39" s="10"/>
      <c r="W39" s="12"/>
      <c r="X39" s="12"/>
      <c r="Y39" s="10"/>
      <c r="Z39" s="1"/>
      <c r="AA39" s="22"/>
    </row>
    <row r="40" spans="1:27" ht="12.75">
      <c r="A40" s="45" t="s">
        <v>35</v>
      </c>
      <c r="B40" s="46"/>
      <c r="C40" s="10">
        <v>9599459</v>
      </c>
      <c r="D40" s="11"/>
      <c r="E40" s="10">
        <v>4100000</v>
      </c>
      <c r="F40" s="12">
        <v>4100000</v>
      </c>
      <c r="G40" s="12"/>
      <c r="H40" s="10"/>
      <c r="I40" s="10"/>
      <c r="J40" s="12"/>
      <c r="K40" s="12"/>
      <c r="L40" s="10"/>
      <c r="M40" s="10"/>
      <c r="N40" s="12"/>
      <c r="O40" s="12"/>
      <c r="P40" s="10"/>
      <c r="Q40" s="10"/>
      <c r="R40" s="12"/>
      <c r="S40" s="12"/>
      <c r="T40" s="10"/>
      <c r="U40" s="10"/>
      <c r="V40" s="10"/>
      <c r="W40" s="12"/>
      <c r="X40" s="12">
        <v>4100000</v>
      </c>
      <c r="Y40" s="10">
        <v>-4100000</v>
      </c>
      <c r="Z40" s="1">
        <v>-100</v>
      </c>
      <c r="AA40" s="22">
        <v>4100000</v>
      </c>
    </row>
    <row r="41" spans="1:27" ht="12.75">
      <c r="A41" s="45" t="s">
        <v>36</v>
      </c>
      <c r="B41" s="46"/>
      <c r="C41" s="10"/>
      <c r="D41" s="11"/>
      <c r="E41" s="10">
        <v>24000000</v>
      </c>
      <c r="F41" s="12">
        <v>61916948</v>
      </c>
      <c r="G41" s="12"/>
      <c r="H41" s="10">
        <v>2309407</v>
      </c>
      <c r="I41" s="10">
        <v>649409</v>
      </c>
      <c r="J41" s="12">
        <v>2958816</v>
      </c>
      <c r="K41" s="12">
        <v>1596256</v>
      </c>
      <c r="L41" s="10">
        <v>6505970</v>
      </c>
      <c r="M41" s="10">
        <v>3197887</v>
      </c>
      <c r="N41" s="12">
        <v>11300113</v>
      </c>
      <c r="O41" s="12">
        <v>946000</v>
      </c>
      <c r="P41" s="10">
        <v>5431189</v>
      </c>
      <c r="Q41" s="10">
        <v>13848058</v>
      </c>
      <c r="R41" s="12">
        <v>20225247</v>
      </c>
      <c r="S41" s="12">
        <v>4179918</v>
      </c>
      <c r="T41" s="10">
        <v>1315775</v>
      </c>
      <c r="U41" s="10">
        <v>7118850</v>
      </c>
      <c r="V41" s="10">
        <v>12614543</v>
      </c>
      <c r="W41" s="12">
        <v>47098719</v>
      </c>
      <c r="X41" s="12">
        <v>61916948</v>
      </c>
      <c r="Y41" s="10">
        <v>-14818229</v>
      </c>
      <c r="Z41" s="1">
        <v>-23.9324</v>
      </c>
      <c r="AA41" s="22">
        <v>61916948</v>
      </c>
    </row>
    <row r="42" spans="1:27" ht="12.75">
      <c r="A42" s="45" t="s">
        <v>37</v>
      </c>
      <c r="B42" s="46"/>
      <c r="C42" s="10"/>
      <c r="D42" s="11"/>
      <c r="E42" s="10"/>
      <c r="F42" s="12"/>
      <c r="G42" s="12"/>
      <c r="H42" s="10"/>
      <c r="I42" s="10"/>
      <c r="J42" s="12"/>
      <c r="K42" s="12"/>
      <c r="L42" s="10"/>
      <c r="M42" s="10"/>
      <c r="N42" s="12"/>
      <c r="O42" s="12"/>
      <c r="P42" s="10"/>
      <c r="Q42" s="10"/>
      <c r="R42" s="12"/>
      <c r="S42" s="12"/>
      <c r="T42" s="10"/>
      <c r="U42" s="10"/>
      <c r="V42" s="10"/>
      <c r="W42" s="12"/>
      <c r="X42" s="12"/>
      <c r="Y42" s="10"/>
      <c r="Z42" s="1"/>
      <c r="AA42" s="22"/>
    </row>
    <row r="43" spans="1:27" ht="12.75">
      <c r="A43" s="45" t="s">
        <v>38</v>
      </c>
      <c r="B43" s="46"/>
      <c r="C43" s="10"/>
      <c r="D43" s="11"/>
      <c r="E43" s="10"/>
      <c r="F43" s="12"/>
      <c r="G43" s="12"/>
      <c r="H43" s="10"/>
      <c r="I43" s="10"/>
      <c r="J43" s="12"/>
      <c r="K43" s="12"/>
      <c r="L43" s="10"/>
      <c r="M43" s="10"/>
      <c r="N43" s="12"/>
      <c r="O43" s="12"/>
      <c r="P43" s="10"/>
      <c r="Q43" s="10"/>
      <c r="R43" s="12"/>
      <c r="S43" s="12"/>
      <c r="T43" s="10"/>
      <c r="U43" s="10"/>
      <c r="V43" s="10"/>
      <c r="W43" s="12"/>
      <c r="X43" s="12"/>
      <c r="Y43" s="10"/>
      <c r="Z43" s="1"/>
      <c r="AA43" s="22"/>
    </row>
    <row r="44" spans="1:27" ht="12.75">
      <c r="A44" s="45" t="s">
        <v>39</v>
      </c>
      <c r="B44" s="38"/>
      <c r="C44" s="10"/>
      <c r="D44" s="11"/>
      <c r="E44" s="10"/>
      <c r="F44" s="12"/>
      <c r="G44" s="12"/>
      <c r="H44" s="10"/>
      <c r="I44" s="10"/>
      <c r="J44" s="12"/>
      <c r="K44" s="12"/>
      <c r="L44" s="10"/>
      <c r="M44" s="10"/>
      <c r="N44" s="12"/>
      <c r="O44" s="12"/>
      <c r="P44" s="10"/>
      <c r="Q44" s="10"/>
      <c r="R44" s="12"/>
      <c r="S44" s="12"/>
      <c r="T44" s="10"/>
      <c r="U44" s="10"/>
      <c r="V44" s="10"/>
      <c r="W44" s="12"/>
      <c r="X44" s="12"/>
      <c r="Y44" s="10"/>
      <c r="Z44" s="1"/>
      <c r="AA44" s="22"/>
    </row>
    <row r="45" spans="1:27" ht="12.75">
      <c r="A45" s="45" t="s">
        <v>40</v>
      </c>
      <c r="B45" s="38"/>
      <c r="C45" s="13"/>
      <c r="D45" s="14"/>
      <c r="E45" s="13"/>
      <c r="F45" s="15"/>
      <c r="G45" s="15"/>
      <c r="H45" s="13"/>
      <c r="I45" s="13"/>
      <c r="J45" s="15"/>
      <c r="K45" s="15"/>
      <c r="L45" s="13"/>
      <c r="M45" s="13"/>
      <c r="N45" s="15"/>
      <c r="O45" s="15"/>
      <c r="P45" s="13"/>
      <c r="Q45" s="13"/>
      <c r="R45" s="15"/>
      <c r="S45" s="15"/>
      <c r="T45" s="13"/>
      <c r="U45" s="13"/>
      <c r="V45" s="13"/>
      <c r="W45" s="15"/>
      <c r="X45" s="15"/>
      <c r="Y45" s="13"/>
      <c r="Z45" s="2"/>
      <c r="AA45" s="23"/>
    </row>
    <row r="46" spans="1:27" ht="12.75">
      <c r="A46" s="45" t="s">
        <v>41</v>
      </c>
      <c r="B46" s="38"/>
      <c r="C46" s="16"/>
      <c r="D46" s="17"/>
      <c r="E46" s="16"/>
      <c r="F46" s="18"/>
      <c r="G46" s="18"/>
      <c r="H46" s="16"/>
      <c r="I46" s="16"/>
      <c r="J46" s="18"/>
      <c r="K46" s="18"/>
      <c r="L46" s="16"/>
      <c r="M46" s="16"/>
      <c r="N46" s="18"/>
      <c r="O46" s="18"/>
      <c r="P46" s="16"/>
      <c r="Q46" s="16"/>
      <c r="R46" s="18"/>
      <c r="S46" s="18"/>
      <c r="T46" s="16"/>
      <c r="U46" s="16"/>
      <c r="V46" s="16"/>
      <c r="W46" s="18"/>
      <c r="X46" s="18"/>
      <c r="Y46" s="16"/>
      <c r="Z46" s="3"/>
      <c r="AA46" s="24"/>
    </row>
    <row r="47" spans="1:27" ht="12.75">
      <c r="A47" s="47" t="s">
        <v>42</v>
      </c>
      <c r="B47" s="38"/>
      <c r="C47" s="10">
        <f aca="true" t="shared" si="7" ref="C47:Y47">SUM(C38:C46)</f>
        <v>16309126</v>
      </c>
      <c r="D47" s="11">
        <f t="shared" si="7"/>
        <v>0</v>
      </c>
      <c r="E47" s="10">
        <f t="shared" si="7"/>
        <v>331216000</v>
      </c>
      <c r="F47" s="12">
        <f t="shared" si="7"/>
        <v>390025818</v>
      </c>
      <c r="G47" s="12">
        <f t="shared" si="7"/>
        <v>211491</v>
      </c>
      <c r="H47" s="10">
        <f t="shared" si="7"/>
        <v>20993351</v>
      </c>
      <c r="I47" s="10">
        <f t="shared" si="7"/>
        <v>3990463</v>
      </c>
      <c r="J47" s="12">
        <f t="shared" si="7"/>
        <v>25195305</v>
      </c>
      <c r="K47" s="12">
        <f t="shared" si="7"/>
        <v>40539626</v>
      </c>
      <c r="L47" s="10">
        <f t="shared" si="7"/>
        <v>17555448</v>
      </c>
      <c r="M47" s="10">
        <f t="shared" si="7"/>
        <v>36544085</v>
      </c>
      <c r="N47" s="12">
        <f t="shared" si="7"/>
        <v>94639159</v>
      </c>
      <c r="O47" s="12">
        <f t="shared" si="7"/>
        <v>10674174</v>
      </c>
      <c r="P47" s="10">
        <f t="shared" si="7"/>
        <v>22652984</v>
      </c>
      <c r="Q47" s="10">
        <f t="shared" si="7"/>
        <v>28266603</v>
      </c>
      <c r="R47" s="12">
        <f t="shared" si="7"/>
        <v>61593761</v>
      </c>
      <c r="S47" s="12">
        <f t="shared" si="7"/>
        <v>10064697</v>
      </c>
      <c r="T47" s="10">
        <f t="shared" si="7"/>
        <v>20568471</v>
      </c>
      <c r="U47" s="10">
        <f t="shared" si="7"/>
        <v>44648358</v>
      </c>
      <c r="V47" s="10">
        <f t="shared" si="7"/>
        <v>75281526</v>
      </c>
      <c r="W47" s="12">
        <f t="shared" si="7"/>
        <v>256709751</v>
      </c>
      <c r="X47" s="12">
        <f t="shared" si="7"/>
        <v>390025818</v>
      </c>
      <c r="Y47" s="10">
        <f t="shared" si="7"/>
        <v>-133316067</v>
      </c>
      <c r="Z47" s="1">
        <f>+IF(X47&lt;&gt;0,+(Y47/X47)*100,0)</f>
        <v>-34.181344118096305</v>
      </c>
      <c r="AA47" s="22">
        <f>SUM(AA38:AA46)</f>
        <v>390025818</v>
      </c>
    </row>
    <row r="48" spans="1:27" ht="12.75">
      <c r="A48" s="48" t="s">
        <v>43</v>
      </c>
      <c r="B48" s="49"/>
      <c r="C48" s="10"/>
      <c r="D48" s="11"/>
      <c r="E48" s="10">
        <v>5500000</v>
      </c>
      <c r="F48" s="12">
        <v>3757595</v>
      </c>
      <c r="G48" s="12"/>
      <c r="H48" s="10">
        <v>170590</v>
      </c>
      <c r="I48" s="10">
        <v>1591434</v>
      </c>
      <c r="J48" s="12">
        <v>1762024</v>
      </c>
      <c r="K48" s="12">
        <v>3518</v>
      </c>
      <c r="L48" s="10">
        <v>2940</v>
      </c>
      <c r="M48" s="10"/>
      <c r="N48" s="12">
        <v>6458</v>
      </c>
      <c r="O48" s="12"/>
      <c r="P48" s="10">
        <v>175731</v>
      </c>
      <c r="Q48" s="10">
        <v>589082</v>
      </c>
      <c r="R48" s="12">
        <v>764813</v>
      </c>
      <c r="S48" s="12"/>
      <c r="T48" s="10"/>
      <c r="U48" s="10">
        <v>514338</v>
      </c>
      <c r="V48" s="10">
        <v>514338</v>
      </c>
      <c r="W48" s="12">
        <v>3047633</v>
      </c>
      <c r="X48" s="12">
        <v>3757595</v>
      </c>
      <c r="Y48" s="10">
        <v>-709962</v>
      </c>
      <c r="Z48" s="1">
        <v>-18.8941</v>
      </c>
      <c r="AA48" s="22">
        <v>3757595</v>
      </c>
    </row>
    <row r="49" spans="1:27" ht="12.75">
      <c r="A49" s="48" t="s">
        <v>44</v>
      </c>
      <c r="B49" s="38"/>
      <c r="C49" s="16"/>
      <c r="D49" s="17"/>
      <c r="E49" s="16">
        <v>200000</v>
      </c>
      <c r="F49" s="18">
        <v>2188315</v>
      </c>
      <c r="G49" s="18"/>
      <c r="H49" s="16">
        <v>127941</v>
      </c>
      <c r="I49" s="16">
        <v>158520</v>
      </c>
      <c r="J49" s="18">
        <v>286461</v>
      </c>
      <c r="K49" s="18">
        <v>168926</v>
      </c>
      <c r="L49" s="16">
        <v>44721</v>
      </c>
      <c r="M49" s="16">
        <v>71372</v>
      </c>
      <c r="N49" s="18">
        <v>285019</v>
      </c>
      <c r="O49" s="18"/>
      <c r="P49" s="16">
        <v>3043</v>
      </c>
      <c r="Q49" s="16"/>
      <c r="R49" s="18">
        <v>3043</v>
      </c>
      <c r="S49" s="18"/>
      <c r="T49" s="16"/>
      <c r="U49" s="16"/>
      <c r="V49" s="16"/>
      <c r="W49" s="18">
        <v>574523</v>
      </c>
      <c r="X49" s="18">
        <v>2188315</v>
      </c>
      <c r="Y49" s="16">
        <v>-1613792</v>
      </c>
      <c r="Z49" s="3">
        <v>-73.7459</v>
      </c>
      <c r="AA49" s="24">
        <v>2188315</v>
      </c>
    </row>
    <row r="50" spans="1:27" ht="12.75">
      <c r="A50" s="47" t="s">
        <v>45</v>
      </c>
      <c r="B50" s="38"/>
      <c r="C50" s="19">
        <f aca="true" t="shared" si="8" ref="C50:Y50">SUM(C48:C49)</f>
        <v>0</v>
      </c>
      <c r="D50" s="20">
        <f t="shared" si="8"/>
        <v>0</v>
      </c>
      <c r="E50" s="19">
        <f t="shared" si="8"/>
        <v>5700000</v>
      </c>
      <c r="F50" s="21">
        <f t="shared" si="8"/>
        <v>5945910</v>
      </c>
      <c r="G50" s="21">
        <f t="shared" si="8"/>
        <v>0</v>
      </c>
      <c r="H50" s="19">
        <f t="shared" si="8"/>
        <v>298531</v>
      </c>
      <c r="I50" s="19">
        <f t="shared" si="8"/>
        <v>1749954</v>
      </c>
      <c r="J50" s="21">
        <f t="shared" si="8"/>
        <v>2048485</v>
      </c>
      <c r="K50" s="21">
        <f t="shared" si="8"/>
        <v>172444</v>
      </c>
      <c r="L50" s="19">
        <f t="shared" si="8"/>
        <v>47661</v>
      </c>
      <c r="M50" s="19">
        <f t="shared" si="8"/>
        <v>71372</v>
      </c>
      <c r="N50" s="21">
        <f t="shared" si="8"/>
        <v>291477</v>
      </c>
      <c r="O50" s="21">
        <f t="shared" si="8"/>
        <v>0</v>
      </c>
      <c r="P50" s="19">
        <f t="shared" si="8"/>
        <v>178774</v>
      </c>
      <c r="Q50" s="19">
        <f t="shared" si="8"/>
        <v>589082</v>
      </c>
      <c r="R50" s="21">
        <f t="shared" si="8"/>
        <v>767856</v>
      </c>
      <c r="S50" s="21">
        <f t="shared" si="8"/>
        <v>0</v>
      </c>
      <c r="T50" s="19">
        <f t="shared" si="8"/>
        <v>0</v>
      </c>
      <c r="U50" s="19">
        <f t="shared" si="8"/>
        <v>514338</v>
      </c>
      <c r="V50" s="19">
        <f t="shared" si="8"/>
        <v>514338</v>
      </c>
      <c r="W50" s="21">
        <f t="shared" si="8"/>
        <v>3622156</v>
      </c>
      <c r="X50" s="21">
        <f t="shared" si="8"/>
        <v>5945910</v>
      </c>
      <c r="Y50" s="19">
        <f t="shared" si="8"/>
        <v>-2323754</v>
      </c>
      <c r="Z50" s="4">
        <f>+IF(X50&lt;&gt;0,+(Y50/X50)*100,0)</f>
        <v>-39.08155353848276</v>
      </c>
      <c r="AA50" s="25">
        <f>SUM(AA48:AA49)</f>
        <v>5945910</v>
      </c>
    </row>
    <row r="51" spans="1:27" ht="12.75">
      <c r="A51" s="50" t="s">
        <v>91</v>
      </c>
      <c r="B51" s="38"/>
      <c r="C51" s="10"/>
      <c r="D51" s="11"/>
      <c r="E51" s="10"/>
      <c r="F51" s="12">
        <v>1025084</v>
      </c>
      <c r="G51" s="12"/>
      <c r="H51" s="10"/>
      <c r="I51" s="10"/>
      <c r="J51" s="12"/>
      <c r="K51" s="12"/>
      <c r="L51" s="10"/>
      <c r="M51" s="10"/>
      <c r="N51" s="12"/>
      <c r="O51" s="12"/>
      <c r="P51" s="10"/>
      <c r="Q51" s="10"/>
      <c r="R51" s="12"/>
      <c r="S51" s="12"/>
      <c r="T51" s="10"/>
      <c r="U51" s="10"/>
      <c r="V51" s="10"/>
      <c r="W51" s="12"/>
      <c r="X51" s="12">
        <v>1025084</v>
      </c>
      <c r="Y51" s="10">
        <v>-1025084</v>
      </c>
      <c r="Z51" s="1">
        <v>-100</v>
      </c>
      <c r="AA51" s="22">
        <v>1025084</v>
      </c>
    </row>
    <row r="52" spans="1:27" ht="12.75">
      <c r="A52" s="48" t="s">
        <v>46</v>
      </c>
      <c r="B52" s="38"/>
      <c r="C52" s="13"/>
      <c r="D52" s="14"/>
      <c r="E52" s="13"/>
      <c r="F52" s="15"/>
      <c r="G52" s="15"/>
      <c r="H52" s="13"/>
      <c r="I52" s="13"/>
      <c r="J52" s="15"/>
      <c r="K52" s="15"/>
      <c r="L52" s="13"/>
      <c r="M52" s="13"/>
      <c r="N52" s="15"/>
      <c r="O52" s="15"/>
      <c r="P52" s="13"/>
      <c r="Q52" s="13"/>
      <c r="R52" s="15"/>
      <c r="S52" s="15"/>
      <c r="T52" s="13"/>
      <c r="U52" s="13"/>
      <c r="V52" s="13"/>
      <c r="W52" s="15"/>
      <c r="X52" s="15"/>
      <c r="Y52" s="13"/>
      <c r="Z52" s="2"/>
      <c r="AA52" s="23"/>
    </row>
    <row r="53" spans="1:27" ht="12.75">
      <c r="A53" s="48" t="s">
        <v>47</v>
      </c>
      <c r="B53" s="38"/>
      <c r="C53" s="16"/>
      <c r="D53" s="17"/>
      <c r="E53" s="16"/>
      <c r="F53" s="18"/>
      <c r="G53" s="18"/>
      <c r="H53" s="16"/>
      <c r="I53" s="16"/>
      <c r="J53" s="18"/>
      <c r="K53" s="18"/>
      <c r="L53" s="16"/>
      <c r="M53" s="16"/>
      <c r="N53" s="18"/>
      <c r="O53" s="18"/>
      <c r="P53" s="16"/>
      <c r="Q53" s="16"/>
      <c r="R53" s="18"/>
      <c r="S53" s="18"/>
      <c r="T53" s="16"/>
      <c r="U53" s="16"/>
      <c r="V53" s="16"/>
      <c r="W53" s="18"/>
      <c r="X53" s="18"/>
      <c r="Y53" s="16"/>
      <c r="Z53" s="3"/>
      <c r="AA53" s="24"/>
    </row>
    <row r="54" spans="1:27" ht="12.75">
      <c r="A54" s="47" t="s">
        <v>48</v>
      </c>
      <c r="B54" s="38"/>
      <c r="C54" s="10">
        <f aca="true" t="shared" si="9" ref="C54:Y54">SUM(C52:C53)</f>
        <v>0</v>
      </c>
      <c r="D54" s="11">
        <f t="shared" si="9"/>
        <v>0</v>
      </c>
      <c r="E54" s="10">
        <f t="shared" si="9"/>
        <v>0</v>
      </c>
      <c r="F54" s="12">
        <f t="shared" si="9"/>
        <v>0</v>
      </c>
      <c r="G54" s="12">
        <f t="shared" si="9"/>
        <v>0</v>
      </c>
      <c r="H54" s="10">
        <f t="shared" si="9"/>
        <v>0</v>
      </c>
      <c r="I54" s="10">
        <f t="shared" si="9"/>
        <v>0</v>
      </c>
      <c r="J54" s="12">
        <f t="shared" si="9"/>
        <v>0</v>
      </c>
      <c r="K54" s="12">
        <f t="shared" si="9"/>
        <v>0</v>
      </c>
      <c r="L54" s="10">
        <f t="shared" si="9"/>
        <v>0</v>
      </c>
      <c r="M54" s="10">
        <f t="shared" si="9"/>
        <v>0</v>
      </c>
      <c r="N54" s="12">
        <f t="shared" si="9"/>
        <v>0</v>
      </c>
      <c r="O54" s="12">
        <f t="shared" si="9"/>
        <v>0</v>
      </c>
      <c r="P54" s="10">
        <f t="shared" si="9"/>
        <v>0</v>
      </c>
      <c r="Q54" s="10">
        <f t="shared" si="9"/>
        <v>0</v>
      </c>
      <c r="R54" s="12">
        <f t="shared" si="9"/>
        <v>0</v>
      </c>
      <c r="S54" s="12">
        <f t="shared" si="9"/>
        <v>0</v>
      </c>
      <c r="T54" s="10">
        <f t="shared" si="9"/>
        <v>0</v>
      </c>
      <c r="U54" s="10">
        <f t="shared" si="9"/>
        <v>0</v>
      </c>
      <c r="V54" s="10">
        <f t="shared" si="9"/>
        <v>0</v>
      </c>
      <c r="W54" s="12">
        <f t="shared" si="9"/>
        <v>0</v>
      </c>
      <c r="X54" s="12">
        <f t="shared" si="9"/>
        <v>0</v>
      </c>
      <c r="Y54" s="10">
        <f t="shared" si="9"/>
        <v>0</v>
      </c>
      <c r="Z54" s="1">
        <f>+IF(X54&lt;&gt;0,+(Y54/X54)*100,0)</f>
        <v>0</v>
      </c>
      <c r="AA54" s="22">
        <f>SUM(AA52:AA53)</f>
        <v>0</v>
      </c>
    </row>
    <row r="55" spans="1:27" ht="12.75">
      <c r="A55" s="48" t="s">
        <v>49</v>
      </c>
      <c r="B55" s="49"/>
      <c r="C55" s="10">
        <v>210140</v>
      </c>
      <c r="D55" s="11"/>
      <c r="E55" s="10">
        <v>5322100</v>
      </c>
      <c r="F55" s="12">
        <v>1287532</v>
      </c>
      <c r="G55" s="12"/>
      <c r="H55" s="10"/>
      <c r="I55" s="10">
        <v>142211</v>
      </c>
      <c r="J55" s="12">
        <v>142211</v>
      </c>
      <c r="K55" s="12"/>
      <c r="L55" s="10">
        <v>5350</v>
      </c>
      <c r="M55" s="10">
        <v>4520395</v>
      </c>
      <c r="N55" s="12">
        <v>4525745</v>
      </c>
      <c r="O55" s="12">
        <v>-2202614</v>
      </c>
      <c r="P55" s="10">
        <v>-2317781</v>
      </c>
      <c r="Q55" s="10"/>
      <c r="R55" s="12">
        <v>-4520395</v>
      </c>
      <c r="S55" s="12"/>
      <c r="T55" s="10"/>
      <c r="U55" s="10"/>
      <c r="V55" s="10"/>
      <c r="W55" s="12">
        <v>147561</v>
      </c>
      <c r="X55" s="12">
        <v>1287532</v>
      </c>
      <c r="Y55" s="10">
        <v>-1139971</v>
      </c>
      <c r="Z55" s="1">
        <v>-88.5392</v>
      </c>
      <c r="AA55" s="22">
        <v>1287532</v>
      </c>
    </row>
    <row r="56" spans="1:27" ht="12.75">
      <c r="A56" s="48" t="s">
        <v>50</v>
      </c>
      <c r="B56" s="38"/>
      <c r="C56" s="16"/>
      <c r="D56" s="17"/>
      <c r="E56" s="16"/>
      <c r="F56" s="18"/>
      <c r="G56" s="18"/>
      <c r="H56" s="16"/>
      <c r="I56" s="16"/>
      <c r="J56" s="18"/>
      <c r="K56" s="18"/>
      <c r="L56" s="16"/>
      <c r="M56" s="16"/>
      <c r="N56" s="18"/>
      <c r="O56" s="18"/>
      <c r="P56" s="16"/>
      <c r="Q56" s="16"/>
      <c r="R56" s="18"/>
      <c r="S56" s="18"/>
      <c r="T56" s="16"/>
      <c r="U56" s="16"/>
      <c r="V56" s="16"/>
      <c r="W56" s="18"/>
      <c r="X56" s="18"/>
      <c r="Y56" s="16"/>
      <c r="Z56" s="3"/>
      <c r="AA56" s="24"/>
    </row>
    <row r="57" spans="1:27" ht="12.75">
      <c r="A57" s="47" t="s">
        <v>92</v>
      </c>
      <c r="B57" s="38"/>
      <c r="C57" s="19">
        <f aca="true" t="shared" si="10" ref="C57:Y57">SUM(C55:C56)</f>
        <v>210140</v>
      </c>
      <c r="D57" s="20">
        <f t="shared" si="10"/>
        <v>0</v>
      </c>
      <c r="E57" s="19">
        <f t="shared" si="10"/>
        <v>5322100</v>
      </c>
      <c r="F57" s="21">
        <f t="shared" si="10"/>
        <v>1287532</v>
      </c>
      <c r="G57" s="21">
        <f t="shared" si="10"/>
        <v>0</v>
      </c>
      <c r="H57" s="19">
        <f t="shared" si="10"/>
        <v>0</v>
      </c>
      <c r="I57" s="19">
        <f t="shared" si="10"/>
        <v>142211</v>
      </c>
      <c r="J57" s="21">
        <f t="shared" si="10"/>
        <v>142211</v>
      </c>
      <c r="K57" s="21">
        <f t="shared" si="10"/>
        <v>0</v>
      </c>
      <c r="L57" s="19">
        <f t="shared" si="10"/>
        <v>5350</v>
      </c>
      <c r="M57" s="19">
        <f t="shared" si="10"/>
        <v>4520395</v>
      </c>
      <c r="N57" s="21">
        <f t="shared" si="10"/>
        <v>4525745</v>
      </c>
      <c r="O57" s="21">
        <f t="shared" si="10"/>
        <v>-2202614</v>
      </c>
      <c r="P57" s="19">
        <f t="shared" si="10"/>
        <v>-2317781</v>
      </c>
      <c r="Q57" s="19">
        <f t="shared" si="10"/>
        <v>0</v>
      </c>
      <c r="R57" s="21">
        <f t="shared" si="10"/>
        <v>-4520395</v>
      </c>
      <c r="S57" s="21">
        <f t="shared" si="10"/>
        <v>0</v>
      </c>
      <c r="T57" s="19">
        <f t="shared" si="10"/>
        <v>0</v>
      </c>
      <c r="U57" s="19">
        <f t="shared" si="10"/>
        <v>0</v>
      </c>
      <c r="V57" s="19">
        <f t="shared" si="10"/>
        <v>0</v>
      </c>
      <c r="W57" s="21">
        <f t="shared" si="10"/>
        <v>147561</v>
      </c>
      <c r="X57" s="21">
        <f t="shared" si="10"/>
        <v>1287532</v>
      </c>
      <c r="Y57" s="19">
        <f t="shared" si="10"/>
        <v>-1139971</v>
      </c>
      <c r="Z57" s="4">
        <f>+IF(X57&lt;&gt;0,+(Y57/X57)*100,0)</f>
        <v>-88.53923630635975</v>
      </c>
      <c r="AA57" s="25">
        <f>SUM(AA55:AA56)</f>
        <v>1287532</v>
      </c>
    </row>
    <row r="58" spans="1:27" ht="12.75">
      <c r="A58" s="50" t="s">
        <v>51</v>
      </c>
      <c r="B58" s="38"/>
      <c r="C58" s="10"/>
      <c r="D58" s="11"/>
      <c r="E58" s="10"/>
      <c r="F58" s="12"/>
      <c r="G58" s="12"/>
      <c r="H58" s="10"/>
      <c r="I58" s="10"/>
      <c r="J58" s="12"/>
      <c r="K58" s="12"/>
      <c r="L58" s="10"/>
      <c r="M58" s="10"/>
      <c r="N58" s="12"/>
      <c r="O58" s="12"/>
      <c r="P58" s="10"/>
      <c r="Q58" s="10"/>
      <c r="R58" s="12"/>
      <c r="S58" s="12"/>
      <c r="T58" s="10"/>
      <c r="U58" s="10"/>
      <c r="V58" s="10"/>
      <c r="W58" s="12"/>
      <c r="X58" s="12"/>
      <c r="Y58" s="10"/>
      <c r="Z58" s="1"/>
      <c r="AA58" s="22"/>
    </row>
    <row r="59" spans="1:27" ht="12.75">
      <c r="A59" s="48" t="s">
        <v>52</v>
      </c>
      <c r="B59" s="38"/>
      <c r="C59" s="13"/>
      <c r="D59" s="14"/>
      <c r="E59" s="13"/>
      <c r="F59" s="15"/>
      <c r="G59" s="15"/>
      <c r="H59" s="13"/>
      <c r="I59" s="13"/>
      <c r="J59" s="15"/>
      <c r="K59" s="15"/>
      <c r="L59" s="13"/>
      <c r="M59" s="13"/>
      <c r="N59" s="15"/>
      <c r="O59" s="15"/>
      <c r="P59" s="13"/>
      <c r="Q59" s="13"/>
      <c r="R59" s="15"/>
      <c r="S59" s="15"/>
      <c r="T59" s="13"/>
      <c r="U59" s="13"/>
      <c r="V59" s="13"/>
      <c r="W59" s="15"/>
      <c r="X59" s="15"/>
      <c r="Y59" s="13"/>
      <c r="Z59" s="2"/>
      <c r="AA59" s="23"/>
    </row>
    <row r="60" spans="1:27" ht="12.75">
      <c r="A60" s="48" t="s">
        <v>53</v>
      </c>
      <c r="B60" s="38"/>
      <c r="C60" s="16"/>
      <c r="D60" s="17"/>
      <c r="E60" s="16"/>
      <c r="F60" s="18"/>
      <c r="G60" s="18"/>
      <c r="H60" s="16"/>
      <c r="I60" s="16"/>
      <c r="J60" s="18"/>
      <c r="K60" s="18"/>
      <c r="L60" s="16"/>
      <c r="M60" s="16"/>
      <c r="N60" s="18"/>
      <c r="O60" s="18"/>
      <c r="P60" s="16"/>
      <c r="Q60" s="16"/>
      <c r="R60" s="18"/>
      <c r="S60" s="18"/>
      <c r="T60" s="16"/>
      <c r="U60" s="16"/>
      <c r="V60" s="16"/>
      <c r="W60" s="18"/>
      <c r="X60" s="18"/>
      <c r="Y60" s="16"/>
      <c r="Z60" s="3"/>
      <c r="AA60" s="24"/>
    </row>
    <row r="61" spans="1:27" ht="12.75">
      <c r="A61" s="47" t="s">
        <v>54</v>
      </c>
      <c r="B61" s="38"/>
      <c r="C61" s="10">
        <f aca="true" t="shared" si="11" ref="C61:Y61">SUM(C59:C60)</f>
        <v>0</v>
      </c>
      <c r="D61" s="11">
        <f t="shared" si="11"/>
        <v>0</v>
      </c>
      <c r="E61" s="10">
        <f t="shared" si="11"/>
        <v>0</v>
      </c>
      <c r="F61" s="12">
        <f t="shared" si="11"/>
        <v>0</v>
      </c>
      <c r="G61" s="12">
        <f t="shared" si="11"/>
        <v>0</v>
      </c>
      <c r="H61" s="10">
        <f t="shared" si="11"/>
        <v>0</v>
      </c>
      <c r="I61" s="10">
        <f t="shared" si="11"/>
        <v>0</v>
      </c>
      <c r="J61" s="12">
        <f t="shared" si="11"/>
        <v>0</v>
      </c>
      <c r="K61" s="12">
        <f t="shared" si="11"/>
        <v>0</v>
      </c>
      <c r="L61" s="10">
        <f t="shared" si="11"/>
        <v>0</v>
      </c>
      <c r="M61" s="10">
        <f t="shared" si="11"/>
        <v>0</v>
      </c>
      <c r="N61" s="12">
        <f t="shared" si="11"/>
        <v>0</v>
      </c>
      <c r="O61" s="12">
        <f t="shared" si="11"/>
        <v>0</v>
      </c>
      <c r="P61" s="10">
        <f t="shared" si="11"/>
        <v>0</v>
      </c>
      <c r="Q61" s="10">
        <f t="shared" si="11"/>
        <v>0</v>
      </c>
      <c r="R61" s="12">
        <f t="shared" si="11"/>
        <v>0</v>
      </c>
      <c r="S61" s="12">
        <f t="shared" si="11"/>
        <v>0</v>
      </c>
      <c r="T61" s="10">
        <f t="shared" si="11"/>
        <v>0</v>
      </c>
      <c r="U61" s="10">
        <f t="shared" si="11"/>
        <v>0</v>
      </c>
      <c r="V61" s="10">
        <f t="shared" si="11"/>
        <v>0</v>
      </c>
      <c r="W61" s="12">
        <f t="shared" si="11"/>
        <v>0</v>
      </c>
      <c r="X61" s="12">
        <f t="shared" si="11"/>
        <v>0</v>
      </c>
      <c r="Y61" s="10">
        <f t="shared" si="11"/>
        <v>0</v>
      </c>
      <c r="Z61" s="1">
        <f>+IF(X61&lt;&gt;0,+(Y61/X61)*100,0)</f>
        <v>0</v>
      </c>
      <c r="AA61" s="22">
        <f>SUM(AA59:AA60)</f>
        <v>0</v>
      </c>
    </row>
    <row r="62" spans="1:27" ht="12.75">
      <c r="A62" s="51" t="s">
        <v>55</v>
      </c>
      <c r="B62" s="38"/>
      <c r="C62" s="13"/>
      <c r="D62" s="14"/>
      <c r="E62" s="13"/>
      <c r="F62" s="15"/>
      <c r="G62" s="15"/>
      <c r="H62" s="13"/>
      <c r="I62" s="13"/>
      <c r="J62" s="15"/>
      <c r="K62" s="15"/>
      <c r="L62" s="13"/>
      <c r="M62" s="13"/>
      <c r="N62" s="15"/>
      <c r="O62" s="15"/>
      <c r="P62" s="13"/>
      <c r="Q62" s="13"/>
      <c r="R62" s="15"/>
      <c r="S62" s="15"/>
      <c r="T62" s="13"/>
      <c r="U62" s="13"/>
      <c r="V62" s="13"/>
      <c r="W62" s="15"/>
      <c r="X62" s="15"/>
      <c r="Y62" s="13"/>
      <c r="Z62" s="2"/>
      <c r="AA62" s="23"/>
    </row>
    <row r="63" spans="1:27" ht="12.75">
      <c r="A63" s="50" t="s">
        <v>56</v>
      </c>
      <c r="B63" s="38"/>
      <c r="C63" s="10"/>
      <c r="D63" s="11"/>
      <c r="E63" s="10"/>
      <c r="F63" s="12"/>
      <c r="G63" s="12"/>
      <c r="H63" s="10"/>
      <c r="I63" s="10"/>
      <c r="J63" s="12"/>
      <c r="K63" s="12"/>
      <c r="L63" s="10"/>
      <c r="M63" s="10"/>
      <c r="N63" s="12"/>
      <c r="O63" s="12"/>
      <c r="P63" s="10"/>
      <c r="Q63" s="10"/>
      <c r="R63" s="12"/>
      <c r="S63" s="12"/>
      <c r="T63" s="10"/>
      <c r="U63" s="10"/>
      <c r="V63" s="10"/>
      <c r="W63" s="12"/>
      <c r="X63" s="12"/>
      <c r="Y63" s="10"/>
      <c r="Z63" s="1"/>
      <c r="AA63" s="22"/>
    </row>
    <row r="64" spans="1:27" ht="12.75">
      <c r="A64" s="50" t="s">
        <v>57</v>
      </c>
      <c r="B64" s="38"/>
      <c r="C64" s="10"/>
      <c r="D64" s="11"/>
      <c r="E64" s="10"/>
      <c r="F64" s="12"/>
      <c r="G64" s="12"/>
      <c r="H64" s="10"/>
      <c r="I64" s="10"/>
      <c r="J64" s="12"/>
      <c r="K64" s="12"/>
      <c r="L64" s="10"/>
      <c r="M64" s="10"/>
      <c r="N64" s="12"/>
      <c r="O64" s="12"/>
      <c r="P64" s="10"/>
      <c r="Q64" s="10"/>
      <c r="R64" s="12"/>
      <c r="S64" s="12"/>
      <c r="T64" s="10"/>
      <c r="U64" s="10"/>
      <c r="V64" s="10"/>
      <c r="W64" s="12"/>
      <c r="X64" s="12"/>
      <c r="Y64" s="10"/>
      <c r="Z64" s="1"/>
      <c r="AA64" s="22"/>
    </row>
    <row r="65" spans="1:27" ht="12.75">
      <c r="A65" s="51" t="s">
        <v>58</v>
      </c>
      <c r="B65" s="49"/>
      <c r="C65" s="10"/>
      <c r="D65" s="11"/>
      <c r="E65" s="10">
        <v>3700000</v>
      </c>
      <c r="F65" s="12">
        <v>3981642</v>
      </c>
      <c r="G65" s="12"/>
      <c r="H65" s="10"/>
      <c r="I65" s="10"/>
      <c r="J65" s="12"/>
      <c r="K65" s="12">
        <v>26710</v>
      </c>
      <c r="L65" s="10"/>
      <c r="M65" s="10">
        <v>203762</v>
      </c>
      <c r="N65" s="12">
        <v>230472</v>
      </c>
      <c r="O65" s="12"/>
      <c r="P65" s="10">
        <v>113515</v>
      </c>
      <c r="Q65" s="10">
        <v>525013</v>
      </c>
      <c r="R65" s="12">
        <v>638528</v>
      </c>
      <c r="S65" s="12">
        <v>36868</v>
      </c>
      <c r="T65" s="10">
        <v>505975</v>
      </c>
      <c r="U65" s="10">
        <v>-1720</v>
      </c>
      <c r="V65" s="10">
        <v>541123</v>
      </c>
      <c r="W65" s="12">
        <v>1410123</v>
      </c>
      <c r="X65" s="12">
        <v>3981642</v>
      </c>
      <c r="Y65" s="10">
        <v>-2571519</v>
      </c>
      <c r="Z65" s="1">
        <v>-64.5844</v>
      </c>
      <c r="AA65" s="22">
        <v>3981642</v>
      </c>
    </row>
    <row r="66" spans="1:27" ht="12.75">
      <c r="A66" s="50" t="s">
        <v>59</v>
      </c>
      <c r="B66" s="38"/>
      <c r="C66" s="10"/>
      <c r="D66" s="11"/>
      <c r="E66" s="10"/>
      <c r="F66" s="12"/>
      <c r="G66" s="12"/>
      <c r="H66" s="10"/>
      <c r="I66" s="10"/>
      <c r="J66" s="12"/>
      <c r="K66" s="12"/>
      <c r="L66" s="10"/>
      <c r="M66" s="10"/>
      <c r="N66" s="12"/>
      <c r="O66" s="12"/>
      <c r="P66" s="10"/>
      <c r="Q66" s="10"/>
      <c r="R66" s="12"/>
      <c r="S66" s="12"/>
      <c r="T66" s="10"/>
      <c r="U66" s="10"/>
      <c r="V66" s="10"/>
      <c r="W66" s="12"/>
      <c r="X66" s="12"/>
      <c r="Y66" s="10"/>
      <c r="Z66" s="1"/>
      <c r="AA66" s="22"/>
    </row>
    <row r="67" spans="1:27" ht="12.75">
      <c r="A67" s="50" t="s">
        <v>60</v>
      </c>
      <c r="B67" s="38"/>
      <c r="C67" s="16"/>
      <c r="D67" s="17"/>
      <c r="E67" s="16"/>
      <c r="F67" s="18"/>
      <c r="G67" s="18"/>
      <c r="H67" s="16"/>
      <c r="I67" s="16"/>
      <c r="J67" s="18"/>
      <c r="K67" s="18"/>
      <c r="L67" s="16"/>
      <c r="M67" s="16"/>
      <c r="N67" s="18"/>
      <c r="O67" s="18"/>
      <c r="P67" s="16"/>
      <c r="Q67" s="16"/>
      <c r="R67" s="18"/>
      <c r="S67" s="18"/>
      <c r="T67" s="16"/>
      <c r="U67" s="16"/>
      <c r="V67" s="16"/>
      <c r="W67" s="18"/>
      <c r="X67" s="18"/>
      <c r="Y67" s="16"/>
      <c r="Z67" s="3"/>
      <c r="AA67" s="24"/>
    </row>
    <row r="68" spans="1:27" ht="4.5" customHeight="1">
      <c r="A68" s="50"/>
      <c r="B68" s="38"/>
      <c r="C68" s="10"/>
      <c r="D68" s="11"/>
      <c r="E68" s="10"/>
      <c r="F68" s="12"/>
      <c r="G68" s="12"/>
      <c r="H68" s="10"/>
      <c r="I68" s="10"/>
      <c r="J68" s="12"/>
      <c r="K68" s="12"/>
      <c r="L68" s="10"/>
      <c r="M68" s="10"/>
      <c r="N68" s="12"/>
      <c r="O68" s="12"/>
      <c r="P68" s="10"/>
      <c r="Q68" s="10"/>
      <c r="R68" s="12"/>
      <c r="S68" s="12"/>
      <c r="T68" s="10"/>
      <c r="U68" s="10"/>
      <c r="V68" s="10"/>
      <c r="W68" s="12"/>
      <c r="X68" s="12"/>
      <c r="Y68" s="10"/>
      <c r="Z68" s="1"/>
      <c r="AA68" s="22"/>
    </row>
    <row r="69" spans="1:27" ht="12.75">
      <c r="A69" s="44" t="s">
        <v>63</v>
      </c>
      <c r="B69" s="38" t="s">
        <v>64</v>
      </c>
      <c r="C69" s="39">
        <f aca="true" t="shared" si="12" ref="C69:Y69">C79+C82+C83+C86+C89+C90+SUM(C93:C99)</f>
        <v>27834875</v>
      </c>
      <c r="D69" s="40">
        <f t="shared" si="12"/>
        <v>0</v>
      </c>
      <c r="E69" s="39">
        <f t="shared" si="12"/>
        <v>397524319</v>
      </c>
      <c r="F69" s="41">
        <f t="shared" si="12"/>
        <v>560018491</v>
      </c>
      <c r="G69" s="41">
        <f t="shared" si="12"/>
        <v>2524954</v>
      </c>
      <c r="H69" s="39">
        <f t="shared" si="12"/>
        <v>10402513</v>
      </c>
      <c r="I69" s="39">
        <f t="shared" si="12"/>
        <v>25779618</v>
      </c>
      <c r="J69" s="41">
        <f t="shared" si="12"/>
        <v>38707085</v>
      </c>
      <c r="K69" s="41">
        <f t="shared" si="12"/>
        <v>29078824</v>
      </c>
      <c r="L69" s="39">
        <f t="shared" si="12"/>
        <v>32876328</v>
      </c>
      <c r="M69" s="39">
        <f t="shared" si="12"/>
        <v>27721664</v>
      </c>
      <c r="N69" s="41">
        <f t="shared" si="12"/>
        <v>89676816</v>
      </c>
      <c r="O69" s="41">
        <f t="shared" si="12"/>
        <v>6002923</v>
      </c>
      <c r="P69" s="39">
        <f t="shared" si="12"/>
        <v>12249436</v>
      </c>
      <c r="Q69" s="39">
        <f t="shared" si="12"/>
        <v>25371907</v>
      </c>
      <c r="R69" s="41">
        <f t="shared" si="12"/>
        <v>43624266</v>
      </c>
      <c r="S69" s="41">
        <f t="shared" si="12"/>
        <v>7557021</v>
      </c>
      <c r="T69" s="39">
        <f t="shared" si="12"/>
        <v>11402067</v>
      </c>
      <c r="U69" s="39">
        <f t="shared" si="12"/>
        <v>84073144</v>
      </c>
      <c r="V69" s="39">
        <f t="shared" si="12"/>
        <v>103032232</v>
      </c>
      <c r="W69" s="41">
        <f t="shared" si="12"/>
        <v>275040399</v>
      </c>
      <c r="X69" s="41">
        <f t="shared" si="12"/>
        <v>560018491</v>
      </c>
      <c r="Y69" s="39">
        <f t="shared" si="12"/>
        <v>-284978092</v>
      </c>
      <c r="Z69" s="42">
        <f>+IF(X69&lt;&gt;0,+(Y69/X69)*100,0)</f>
        <v>-50.88726472069295</v>
      </c>
      <c r="AA69" s="43">
        <f>AA79+AA82+AA83+AA86+AA89+AA90+SUM(AA93:AA99)</f>
        <v>560018491</v>
      </c>
    </row>
    <row r="70" spans="1:27" ht="12.75">
      <c r="A70" s="45" t="s">
        <v>33</v>
      </c>
      <c r="B70" s="46"/>
      <c r="C70" s="10">
        <v>1273170</v>
      </c>
      <c r="D70" s="11"/>
      <c r="E70" s="10">
        <v>143461372</v>
      </c>
      <c r="F70" s="12">
        <v>148128631</v>
      </c>
      <c r="G70" s="12">
        <v>2524954</v>
      </c>
      <c r="H70" s="10">
        <v>4568893</v>
      </c>
      <c r="I70" s="10">
        <v>8060359</v>
      </c>
      <c r="J70" s="12">
        <v>15154206</v>
      </c>
      <c r="K70" s="12">
        <v>5503460</v>
      </c>
      <c r="L70" s="10">
        <v>8514209</v>
      </c>
      <c r="M70" s="10">
        <v>13397373</v>
      </c>
      <c r="N70" s="12">
        <v>27415042</v>
      </c>
      <c r="O70" s="12">
        <v>205306</v>
      </c>
      <c r="P70" s="10">
        <v>2465222</v>
      </c>
      <c r="Q70" s="10">
        <v>754482</v>
      </c>
      <c r="R70" s="12">
        <v>3425010</v>
      </c>
      <c r="S70" s="12"/>
      <c r="T70" s="10">
        <v>2501719</v>
      </c>
      <c r="U70" s="10">
        <v>7725920</v>
      </c>
      <c r="V70" s="10">
        <v>10227639</v>
      </c>
      <c r="W70" s="12">
        <v>56221897</v>
      </c>
      <c r="X70" s="12">
        <v>148128631</v>
      </c>
      <c r="Y70" s="10">
        <v>-91906734</v>
      </c>
      <c r="Z70" s="1">
        <v>-62.0452</v>
      </c>
      <c r="AA70" s="22">
        <v>148128631</v>
      </c>
    </row>
    <row r="71" spans="1:27" ht="12.75">
      <c r="A71" s="45" t="s">
        <v>34</v>
      </c>
      <c r="B71" s="46"/>
      <c r="C71" s="10"/>
      <c r="D71" s="11"/>
      <c r="E71" s="10"/>
      <c r="F71" s="12"/>
      <c r="G71" s="12"/>
      <c r="H71" s="10"/>
      <c r="I71" s="10"/>
      <c r="J71" s="12"/>
      <c r="K71" s="12"/>
      <c r="L71" s="10"/>
      <c r="M71" s="10"/>
      <c r="N71" s="12"/>
      <c r="O71" s="12"/>
      <c r="P71" s="10"/>
      <c r="Q71" s="10"/>
      <c r="R71" s="12"/>
      <c r="S71" s="12"/>
      <c r="T71" s="10"/>
      <c r="U71" s="10"/>
      <c r="V71" s="10"/>
      <c r="W71" s="12"/>
      <c r="X71" s="12"/>
      <c r="Y71" s="10"/>
      <c r="Z71" s="1"/>
      <c r="AA71" s="22"/>
    </row>
    <row r="72" spans="1:27" ht="12.75">
      <c r="A72" s="45" t="s">
        <v>35</v>
      </c>
      <c r="B72" s="46"/>
      <c r="C72" s="10">
        <v>21330534</v>
      </c>
      <c r="D72" s="11"/>
      <c r="E72" s="10">
        <v>79858342</v>
      </c>
      <c r="F72" s="12">
        <v>59858342</v>
      </c>
      <c r="G72" s="12"/>
      <c r="H72" s="10"/>
      <c r="I72" s="10">
        <v>3429483</v>
      </c>
      <c r="J72" s="12">
        <v>3429483</v>
      </c>
      <c r="K72" s="12"/>
      <c r="L72" s="10"/>
      <c r="M72" s="10">
        <v>5915617</v>
      </c>
      <c r="N72" s="12">
        <v>5915617</v>
      </c>
      <c r="O72" s="12"/>
      <c r="P72" s="10"/>
      <c r="Q72" s="10">
        <v>15332344</v>
      </c>
      <c r="R72" s="12">
        <v>15332344</v>
      </c>
      <c r="S72" s="12">
        <v>4264989</v>
      </c>
      <c r="T72" s="10"/>
      <c r="U72" s="10"/>
      <c r="V72" s="10">
        <v>4264989</v>
      </c>
      <c r="W72" s="12">
        <v>28942433</v>
      </c>
      <c r="X72" s="12">
        <v>59858342</v>
      </c>
      <c r="Y72" s="10">
        <v>-30915909</v>
      </c>
      <c r="Z72" s="1">
        <v>-51.6485</v>
      </c>
      <c r="AA72" s="22">
        <v>59858342</v>
      </c>
    </row>
    <row r="73" spans="1:27" ht="12.75">
      <c r="A73" s="45" t="s">
        <v>36</v>
      </c>
      <c r="B73" s="46"/>
      <c r="C73" s="10"/>
      <c r="D73" s="11"/>
      <c r="E73" s="10">
        <v>20000000</v>
      </c>
      <c r="F73" s="12">
        <v>20000000</v>
      </c>
      <c r="G73" s="12"/>
      <c r="H73" s="10"/>
      <c r="I73" s="10">
        <v>411979</v>
      </c>
      <c r="J73" s="12">
        <v>411979</v>
      </c>
      <c r="K73" s="12">
        <v>4909507</v>
      </c>
      <c r="L73" s="10">
        <v>647006</v>
      </c>
      <c r="M73" s="10">
        <v>1365468</v>
      </c>
      <c r="N73" s="12">
        <v>6921981</v>
      </c>
      <c r="O73" s="12">
        <v>425538</v>
      </c>
      <c r="P73" s="10">
        <v>1995614</v>
      </c>
      <c r="Q73" s="10">
        <v>-4301829</v>
      </c>
      <c r="R73" s="12">
        <v>-1880677</v>
      </c>
      <c r="S73" s="12">
        <v>3281566</v>
      </c>
      <c r="T73" s="10">
        <v>1804826</v>
      </c>
      <c r="U73" s="10">
        <v>3464662</v>
      </c>
      <c r="V73" s="10">
        <v>8551054</v>
      </c>
      <c r="W73" s="12">
        <v>14004337</v>
      </c>
      <c r="X73" s="12">
        <v>20000000</v>
      </c>
      <c r="Y73" s="10">
        <v>-5995663</v>
      </c>
      <c r="Z73" s="1">
        <v>-29.9783</v>
      </c>
      <c r="AA73" s="22">
        <v>20000000</v>
      </c>
    </row>
    <row r="74" spans="1:27" ht="12.75">
      <c r="A74" s="45" t="s">
        <v>37</v>
      </c>
      <c r="B74" s="46"/>
      <c r="C74" s="10">
        <v>310748</v>
      </c>
      <c r="D74" s="11"/>
      <c r="E74" s="10">
        <v>56331843</v>
      </c>
      <c r="F74" s="12">
        <v>82780900</v>
      </c>
      <c r="G74" s="12"/>
      <c r="H74" s="10"/>
      <c r="I74" s="10">
        <v>1692763</v>
      </c>
      <c r="J74" s="12">
        <v>1692763</v>
      </c>
      <c r="K74" s="12">
        <v>1020901</v>
      </c>
      <c r="L74" s="10">
        <v>1334148</v>
      </c>
      <c r="M74" s="10">
        <v>1820889</v>
      </c>
      <c r="N74" s="12">
        <v>4175938</v>
      </c>
      <c r="O74" s="12">
        <v>2111920</v>
      </c>
      <c r="P74" s="10">
        <v>3900117</v>
      </c>
      <c r="Q74" s="10">
        <v>6476509</v>
      </c>
      <c r="R74" s="12">
        <v>12488546</v>
      </c>
      <c r="S74" s="12">
        <v>-367578</v>
      </c>
      <c r="T74" s="10">
        <v>2113238</v>
      </c>
      <c r="U74" s="10">
        <v>19452535</v>
      </c>
      <c r="V74" s="10">
        <v>21198195</v>
      </c>
      <c r="W74" s="12">
        <v>39555442</v>
      </c>
      <c r="X74" s="12">
        <v>82780900</v>
      </c>
      <c r="Y74" s="10">
        <v>-43225458</v>
      </c>
      <c r="Z74" s="1">
        <v>-52.2167</v>
      </c>
      <c r="AA74" s="22">
        <v>82780900</v>
      </c>
    </row>
    <row r="75" spans="1:27" ht="12.75">
      <c r="A75" s="45" t="s">
        <v>38</v>
      </c>
      <c r="B75" s="46"/>
      <c r="C75" s="10"/>
      <c r="D75" s="11"/>
      <c r="E75" s="10">
        <v>1500000</v>
      </c>
      <c r="F75" s="12">
        <v>3706228</v>
      </c>
      <c r="G75" s="12"/>
      <c r="H75" s="10"/>
      <c r="I75" s="10"/>
      <c r="J75" s="12"/>
      <c r="K75" s="12"/>
      <c r="L75" s="10"/>
      <c r="M75" s="10"/>
      <c r="N75" s="12"/>
      <c r="O75" s="12"/>
      <c r="P75" s="10"/>
      <c r="Q75" s="10"/>
      <c r="R75" s="12"/>
      <c r="S75" s="12"/>
      <c r="T75" s="10"/>
      <c r="U75" s="10"/>
      <c r="V75" s="10"/>
      <c r="W75" s="12"/>
      <c r="X75" s="12">
        <v>3706228</v>
      </c>
      <c r="Y75" s="10">
        <v>-3706228</v>
      </c>
      <c r="Z75" s="1">
        <v>-100</v>
      </c>
      <c r="AA75" s="22">
        <v>3706228</v>
      </c>
    </row>
    <row r="76" spans="1:27" ht="12.75">
      <c r="A76" s="45" t="s">
        <v>39</v>
      </c>
      <c r="B76" s="38"/>
      <c r="C76" s="10"/>
      <c r="D76" s="11"/>
      <c r="E76" s="10"/>
      <c r="F76" s="12"/>
      <c r="G76" s="12"/>
      <c r="H76" s="10"/>
      <c r="I76" s="10"/>
      <c r="J76" s="12"/>
      <c r="K76" s="12"/>
      <c r="L76" s="10"/>
      <c r="M76" s="10"/>
      <c r="N76" s="12"/>
      <c r="O76" s="12"/>
      <c r="P76" s="10"/>
      <c r="Q76" s="10"/>
      <c r="R76" s="12"/>
      <c r="S76" s="12"/>
      <c r="T76" s="10"/>
      <c r="U76" s="10"/>
      <c r="V76" s="10"/>
      <c r="W76" s="12"/>
      <c r="X76" s="12"/>
      <c r="Y76" s="10"/>
      <c r="Z76" s="1"/>
      <c r="AA76" s="22"/>
    </row>
    <row r="77" spans="1:27" ht="12.75">
      <c r="A77" s="45" t="s">
        <v>40</v>
      </c>
      <c r="B77" s="38"/>
      <c r="C77" s="13"/>
      <c r="D77" s="14"/>
      <c r="E77" s="13"/>
      <c r="F77" s="15"/>
      <c r="G77" s="15"/>
      <c r="H77" s="13"/>
      <c r="I77" s="13"/>
      <c r="J77" s="15"/>
      <c r="K77" s="15"/>
      <c r="L77" s="13"/>
      <c r="M77" s="13"/>
      <c r="N77" s="15"/>
      <c r="O77" s="15"/>
      <c r="P77" s="13"/>
      <c r="Q77" s="13"/>
      <c r="R77" s="15"/>
      <c r="S77" s="15"/>
      <c r="T77" s="13"/>
      <c r="U77" s="13"/>
      <c r="V77" s="13"/>
      <c r="W77" s="15"/>
      <c r="X77" s="15"/>
      <c r="Y77" s="13"/>
      <c r="Z77" s="2"/>
      <c r="AA77" s="23"/>
    </row>
    <row r="78" spans="1:27" ht="12.75">
      <c r="A78" s="45" t="s">
        <v>41</v>
      </c>
      <c r="B78" s="38"/>
      <c r="C78" s="16"/>
      <c r="D78" s="17"/>
      <c r="E78" s="16"/>
      <c r="F78" s="18"/>
      <c r="G78" s="18"/>
      <c r="H78" s="16"/>
      <c r="I78" s="16"/>
      <c r="J78" s="18"/>
      <c r="K78" s="18"/>
      <c r="L78" s="16"/>
      <c r="M78" s="16"/>
      <c r="N78" s="18"/>
      <c r="O78" s="18"/>
      <c r="P78" s="16"/>
      <c r="Q78" s="16"/>
      <c r="R78" s="18"/>
      <c r="S78" s="18"/>
      <c r="T78" s="16"/>
      <c r="U78" s="16"/>
      <c r="V78" s="16"/>
      <c r="W78" s="18"/>
      <c r="X78" s="18"/>
      <c r="Y78" s="16"/>
      <c r="Z78" s="3"/>
      <c r="AA78" s="24"/>
    </row>
    <row r="79" spans="1:27" ht="12.75">
      <c r="A79" s="47" t="s">
        <v>42</v>
      </c>
      <c r="B79" s="38"/>
      <c r="C79" s="10">
        <f aca="true" t="shared" si="13" ref="C79:Y79">SUM(C70:C78)</f>
        <v>22914452</v>
      </c>
      <c r="D79" s="11">
        <f t="shared" si="13"/>
        <v>0</v>
      </c>
      <c r="E79" s="10">
        <f t="shared" si="13"/>
        <v>301151557</v>
      </c>
      <c r="F79" s="12">
        <f t="shared" si="13"/>
        <v>314474101</v>
      </c>
      <c r="G79" s="12">
        <f t="shared" si="13"/>
        <v>2524954</v>
      </c>
      <c r="H79" s="10">
        <f t="shared" si="13"/>
        <v>4568893</v>
      </c>
      <c r="I79" s="10">
        <f t="shared" si="13"/>
        <v>13594584</v>
      </c>
      <c r="J79" s="12">
        <f t="shared" si="13"/>
        <v>20688431</v>
      </c>
      <c r="K79" s="12">
        <f t="shared" si="13"/>
        <v>11433868</v>
      </c>
      <c r="L79" s="10">
        <f t="shared" si="13"/>
        <v>10495363</v>
      </c>
      <c r="M79" s="10">
        <f t="shared" si="13"/>
        <v>22499347</v>
      </c>
      <c r="N79" s="12">
        <f t="shared" si="13"/>
        <v>44428578</v>
      </c>
      <c r="O79" s="12">
        <f t="shared" si="13"/>
        <v>2742764</v>
      </c>
      <c r="P79" s="10">
        <f t="shared" si="13"/>
        <v>8360953</v>
      </c>
      <c r="Q79" s="10">
        <f t="shared" si="13"/>
        <v>18261506</v>
      </c>
      <c r="R79" s="12">
        <f t="shared" si="13"/>
        <v>29365223</v>
      </c>
      <c r="S79" s="12">
        <f t="shared" si="13"/>
        <v>7178977</v>
      </c>
      <c r="T79" s="10">
        <f t="shared" si="13"/>
        <v>6419783</v>
      </c>
      <c r="U79" s="10">
        <f t="shared" si="13"/>
        <v>30643117</v>
      </c>
      <c r="V79" s="10">
        <f t="shared" si="13"/>
        <v>44241877</v>
      </c>
      <c r="W79" s="12">
        <f t="shared" si="13"/>
        <v>138724109</v>
      </c>
      <c r="X79" s="12">
        <f t="shared" si="13"/>
        <v>314474101</v>
      </c>
      <c r="Y79" s="10">
        <f t="shared" si="13"/>
        <v>-175749992</v>
      </c>
      <c r="Z79" s="1">
        <f>+IF(X79&lt;&gt;0,+(Y79/X79)*100,0)</f>
        <v>-55.88695267468147</v>
      </c>
      <c r="AA79" s="22">
        <f>SUM(AA70:AA78)</f>
        <v>314474101</v>
      </c>
    </row>
    <row r="80" spans="1:27" ht="12.75">
      <c r="A80" s="48" t="s">
        <v>43</v>
      </c>
      <c r="B80" s="49"/>
      <c r="C80" s="10">
        <v>1169794</v>
      </c>
      <c r="D80" s="11"/>
      <c r="E80" s="10">
        <v>43912762</v>
      </c>
      <c r="F80" s="12">
        <v>116590046</v>
      </c>
      <c r="G80" s="12"/>
      <c r="H80" s="10">
        <v>1481173</v>
      </c>
      <c r="I80" s="10">
        <v>7390106</v>
      </c>
      <c r="J80" s="12">
        <v>8871279</v>
      </c>
      <c r="K80" s="12">
        <v>13409157</v>
      </c>
      <c r="L80" s="10">
        <v>3862003</v>
      </c>
      <c r="M80" s="10">
        <v>2879880</v>
      </c>
      <c r="N80" s="12">
        <v>20151040</v>
      </c>
      <c r="O80" s="12">
        <v>2359046</v>
      </c>
      <c r="P80" s="10">
        <v>3028629</v>
      </c>
      <c r="Q80" s="10">
        <v>5489300</v>
      </c>
      <c r="R80" s="12">
        <v>10876975</v>
      </c>
      <c r="S80" s="12">
        <v>375877</v>
      </c>
      <c r="T80" s="10">
        <v>1871479</v>
      </c>
      <c r="U80" s="10">
        <v>13356225</v>
      </c>
      <c r="V80" s="10">
        <v>15603581</v>
      </c>
      <c r="W80" s="12">
        <v>55502875</v>
      </c>
      <c r="X80" s="12">
        <v>116590046</v>
      </c>
      <c r="Y80" s="10">
        <v>-61087171</v>
      </c>
      <c r="Z80" s="1">
        <v>-52.3948</v>
      </c>
      <c r="AA80" s="22">
        <v>116590046</v>
      </c>
    </row>
    <row r="81" spans="1:27" ht="12.75">
      <c r="A81" s="48" t="s">
        <v>44</v>
      </c>
      <c r="B81" s="38"/>
      <c r="C81" s="16"/>
      <c r="D81" s="17"/>
      <c r="E81" s="16">
        <v>26460000</v>
      </c>
      <c r="F81" s="18">
        <v>38532028</v>
      </c>
      <c r="G81" s="18"/>
      <c r="H81" s="16">
        <v>3120870</v>
      </c>
      <c r="I81" s="16">
        <v>3719086</v>
      </c>
      <c r="J81" s="18">
        <v>6839956</v>
      </c>
      <c r="K81" s="18">
        <v>3961970</v>
      </c>
      <c r="L81" s="16">
        <v>2334355</v>
      </c>
      <c r="M81" s="16">
        <v>1848935</v>
      </c>
      <c r="N81" s="18">
        <v>8145260</v>
      </c>
      <c r="O81" s="18">
        <v>684102</v>
      </c>
      <c r="P81" s="16">
        <v>368536</v>
      </c>
      <c r="Q81" s="16">
        <v>424167</v>
      </c>
      <c r="R81" s="18">
        <v>1476805</v>
      </c>
      <c r="S81" s="18">
        <v>2167</v>
      </c>
      <c r="T81" s="16">
        <v>1870340</v>
      </c>
      <c r="U81" s="16">
        <v>814210</v>
      </c>
      <c r="V81" s="16">
        <v>2686717</v>
      </c>
      <c r="W81" s="18">
        <v>19148738</v>
      </c>
      <c r="X81" s="18">
        <v>38532028</v>
      </c>
      <c r="Y81" s="16">
        <v>-19383290</v>
      </c>
      <c r="Z81" s="3">
        <v>-50.3044</v>
      </c>
      <c r="AA81" s="24">
        <v>38532028</v>
      </c>
    </row>
    <row r="82" spans="1:27" ht="12.75">
      <c r="A82" s="47" t="s">
        <v>45</v>
      </c>
      <c r="B82" s="38"/>
      <c r="C82" s="19">
        <f aca="true" t="shared" si="14" ref="C82:Y82">SUM(C80:C81)</f>
        <v>1169794</v>
      </c>
      <c r="D82" s="20">
        <f t="shared" si="14"/>
        <v>0</v>
      </c>
      <c r="E82" s="19">
        <f t="shared" si="14"/>
        <v>70372762</v>
      </c>
      <c r="F82" s="21">
        <f t="shared" si="14"/>
        <v>155122074</v>
      </c>
      <c r="G82" s="21">
        <f t="shared" si="14"/>
        <v>0</v>
      </c>
      <c r="H82" s="19">
        <f t="shared" si="14"/>
        <v>4602043</v>
      </c>
      <c r="I82" s="19">
        <f t="shared" si="14"/>
        <v>11109192</v>
      </c>
      <c r="J82" s="21">
        <f t="shared" si="14"/>
        <v>15711235</v>
      </c>
      <c r="K82" s="21">
        <f t="shared" si="14"/>
        <v>17371127</v>
      </c>
      <c r="L82" s="19">
        <f t="shared" si="14"/>
        <v>6196358</v>
      </c>
      <c r="M82" s="19">
        <f t="shared" si="14"/>
        <v>4728815</v>
      </c>
      <c r="N82" s="21">
        <f t="shared" si="14"/>
        <v>28296300</v>
      </c>
      <c r="O82" s="21">
        <f t="shared" si="14"/>
        <v>3043148</v>
      </c>
      <c r="P82" s="19">
        <f t="shared" si="14"/>
        <v>3397165</v>
      </c>
      <c r="Q82" s="19">
        <f t="shared" si="14"/>
        <v>5913467</v>
      </c>
      <c r="R82" s="21">
        <f t="shared" si="14"/>
        <v>12353780</v>
      </c>
      <c r="S82" s="21">
        <f t="shared" si="14"/>
        <v>378044</v>
      </c>
      <c r="T82" s="19">
        <f t="shared" si="14"/>
        <v>3741819</v>
      </c>
      <c r="U82" s="19">
        <f t="shared" si="14"/>
        <v>14170435</v>
      </c>
      <c r="V82" s="19">
        <f t="shared" si="14"/>
        <v>18290298</v>
      </c>
      <c r="W82" s="21">
        <f t="shared" si="14"/>
        <v>74651613</v>
      </c>
      <c r="X82" s="21">
        <f t="shared" si="14"/>
        <v>155122074</v>
      </c>
      <c r="Y82" s="19">
        <f t="shared" si="14"/>
        <v>-80470461</v>
      </c>
      <c r="Z82" s="4">
        <f>+IF(X82&lt;&gt;0,+(Y82/X82)*100,0)</f>
        <v>-51.87557059093988</v>
      </c>
      <c r="AA82" s="25">
        <f>SUM(AA80:AA81)</f>
        <v>155122074</v>
      </c>
    </row>
    <row r="83" spans="1:27" ht="12.75">
      <c r="A83" s="50" t="s">
        <v>91</v>
      </c>
      <c r="B83" s="38"/>
      <c r="C83" s="10"/>
      <c r="D83" s="11"/>
      <c r="E83" s="10">
        <v>200000</v>
      </c>
      <c r="F83" s="12">
        <v>1950000</v>
      </c>
      <c r="G83" s="12"/>
      <c r="H83" s="10"/>
      <c r="I83" s="10"/>
      <c r="J83" s="12"/>
      <c r="K83" s="12"/>
      <c r="L83" s="10"/>
      <c r="M83" s="10"/>
      <c r="N83" s="12"/>
      <c r="O83" s="12"/>
      <c r="P83" s="10"/>
      <c r="Q83" s="10"/>
      <c r="R83" s="12"/>
      <c r="S83" s="12"/>
      <c r="T83" s="10"/>
      <c r="U83" s="10"/>
      <c r="V83" s="10"/>
      <c r="W83" s="12"/>
      <c r="X83" s="12">
        <v>1950000</v>
      </c>
      <c r="Y83" s="10">
        <v>-1950000</v>
      </c>
      <c r="Z83" s="1">
        <v>-100</v>
      </c>
      <c r="AA83" s="22">
        <v>1950000</v>
      </c>
    </row>
    <row r="84" spans="1:27" ht="12.75">
      <c r="A84" s="48" t="s">
        <v>46</v>
      </c>
      <c r="B84" s="38"/>
      <c r="C84" s="13"/>
      <c r="D84" s="14"/>
      <c r="E84" s="13"/>
      <c r="F84" s="15"/>
      <c r="G84" s="15"/>
      <c r="H84" s="13"/>
      <c r="I84" s="13"/>
      <c r="J84" s="15"/>
      <c r="K84" s="15"/>
      <c r="L84" s="13"/>
      <c r="M84" s="13"/>
      <c r="N84" s="15"/>
      <c r="O84" s="15"/>
      <c r="P84" s="13"/>
      <c r="Q84" s="13"/>
      <c r="R84" s="15"/>
      <c r="S84" s="15"/>
      <c r="T84" s="13"/>
      <c r="U84" s="13"/>
      <c r="V84" s="13"/>
      <c r="W84" s="15"/>
      <c r="X84" s="15"/>
      <c r="Y84" s="13"/>
      <c r="Z84" s="2"/>
      <c r="AA84" s="23"/>
    </row>
    <row r="85" spans="1:27" ht="12.75">
      <c r="A85" s="48" t="s">
        <v>47</v>
      </c>
      <c r="B85" s="38"/>
      <c r="C85" s="16"/>
      <c r="D85" s="17"/>
      <c r="E85" s="16"/>
      <c r="F85" s="18"/>
      <c r="G85" s="18"/>
      <c r="H85" s="16"/>
      <c r="I85" s="16"/>
      <c r="J85" s="18"/>
      <c r="K85" s="18"/>
      <c r="L85" s="16"/>
      <c r="M85" s="16"/>
      <c r="N85" s="18"/>
      <c r="O85" s="18"/>
      <c r="P85" s="16"/>
      <c r="Q85" s="16"/>
      <c r="R85" s="18"/>
      <c r="S85" s="18"/>
      <c r="T85" s="16"/>
      <c r="U85" s="16"/>
      <c r="V85" s="16"/>
      <c r="W85" s="18"/>
      <c r="X85" s="18"/>
      <c r="Y85" s="16"/>
      <c r="Z85" s="3"/>
      <c r="AA85" s="24"/>
    </row>
    <row r="86" spans="1:27" ht="12.75">
      <c r="A86" s="47" t="s">
        <v>48</v>
      </c>
      <c r="B86" s="38"/>
      <c r="C86" s="10">
        <f aca="true" t="shared" si="15" ref="C86:Y86">SUM(C84:C85)</f>
        <v>0</v>
      </c>
      <c r="D86" s="11">
        <f t="shared" si="15"/>
        <v>0</v>
      </c>
      <c r="E86" s="10">
        <f t="shared" si="15"/>
        <v>0</v>
      </c>
      <c r="F86" s="12">
        <f t="shared" si="15"/>
        <v>0</v>
      </c>
      <c r="G86" s="12">
        <f t="shared" si="15"/>
        <v>0</v>
      </c>
      <c r="H86" s="10">
        <f t="shared" si="15"/>
        <v>0</v>
      </c>
      <c r="I86" s="10">
        <f t="shared" si="15"/>
        <v>0</v>
      </c>
      <c r="J86" s="12">
        <f t="shared" si="15"/>
        <v>0</v>
      </c>
      <c r="K86" s="12">
        <f t="shared" si="15"/>
        <v>0</v>
      </c>
      <c r="L86" s="10">
        <f t="shared" si="15"/>
        <v>0</v>
      </c>
      <c r="M86" s="10">
        <f t="shared" si="15"/>
        <v>0</v>
      </c>
      <c r="N86" s="12">
        <f t="shared" si="15"/>
        <v>0</v>
      </c>
      <c r="O86" s="12">
        <f t="shared" si="15"/>
        <v>0</v>
      </c>
      <c r="P86" s="10">
        <f t="shared" si="15"/>
        <v>0</v>
      </c>
      <c r="Q86" s="10">
        <f t="shared" si="15"/>
        <v>0</v>
      </c>
      <c r="R86" s="12">
        <f t="shared" si="15"/>
        <v>0</v>
      </c>
      <c r="S86" s="12">
        <f t="shared" si="15"/>
        <v>0</v>
      </c>
      <c r="T86" s="10">
        <f t="shared" si="15"/>
        <v>0</v>
      </c>
      <c r="U86" s="10">
        <f t="shared" si="15"/>
        <v>0</v>
      </c>
      <c r="V86" s="10">
        <f t="shared" si="15"/>
        <v>0</v>
      </c>
      <c r="W86" s="12">
        <f t="shared" si="15"/>
        <v>0</v>
      </c>
      <c r="X86" s="12">
        <f t="shared" si="15"/>
        <v>0</v>
      </c>
      <c r="Y86" s="10">
        <f t="shared" si="15"/>
        <v>0</v>
      </c>
      <c r="Z86" s="1">
        <f>+IF(X86&lt;&gt;0,+(Y86/X86)*100,0)</f>
        <v>0</v>
      </c>
      <c r="AA86" s="22">
        <f>SUM(AA84:AA85)</f>
        <v>0</v>
      </c>
    </row>
    <row r="87" spans="1:27" ht="12.75">
      <c r="A87" s="48" t="s">
        <v>49</v>
      </c>
      <c r="B87" s="49"/>
      <c r="C87" s="10">
        <v>3346630</v>
      </c>
      <c r="D87" s="11"/>
      <c r="E87" s="10">
        <v>25800000</v>
      </c>
      <c r="F87" s="12">
        <v>85696107</v>
      </c>
      <c r="G87" s="12"/>
      <c r="H87" s="10">
        <v>1231577</v>
      </c>
      <c r="I87" s="10">
        <v>195247</v>
      </c>
      <c r="J87" s="12">
        <v>1426824</v>
      </c>
      <c r="K87" s="12">
        <v>274063</v>
      </c>
      <c r="L87" s="10">
        <v>15597790</v>
      </c>
      <c r="M87" s="10">
        <v>461603</v>
      </c>
      <c r="N87" s="12">
        <v>16333456</v>
      </c>
      <c r="O87" s="12">
        <v>217011</v>
      </c>
      <c r="P87" s="10">
        <v>311949</v>
      </c>
      <c r="Q87" s="10">
        <v>1196934</v>
      </c>
      <c r="R87" s="12">
        <v>1725894</v>
      </c>
      <c r="S87" s="12"/>
      <c r="T87" s="10">
        <v>1240465</v>
      </c>
      <c r="U87" s="10">
        <v>39162314</v>
      </c>
      <c r="V87" s="10">
        <v>40402779</v>
      </c>
      <c r="W87" s="12">
        <v>59888953</v>
      </c>
      <c r="X87" s="12">
        <v>85696107</v>
      </c>
      <c r="Y87" s="10">
        <v>-25807154</v>
      </c>
      <c r="Z87" s="1">
        <v>-30.1147</v>
      </c>
      <c r="AA87" s="22">
        <v>85696107</v>
      </c>
    </row>
    <row r="88" spans="1:27" ht="12.75">
      <c r="A88" s="48" t="s">
        <v>50</v>
      </c>
      <c r="B88" s="38"/>
      <c r="C88" s="16"/>
      <c r="D88" s="17"/>
      <c r="E88" s="16"/>
      <c r="F88" s="18"/>
      <c r="G88" s="18"/>
      <c r="H88" s="16"/>
      <c r="I88" s="16"/>
      <c r="J88" s="18"/>
      <c r="K88" s="18"/>
      <c r="L88" s="16"/>
      <c r="M88" s="16"/>
      <c r="N88" s="18"/>
      <c r="O88" s="18"/>
      <c r="P88" s="16"/>
      <c r="Q88" s="16"/>
      <c r="R88" s="18"/>
      <c r="S88" s="18"/>
      <c r="T88" s="16"/>
      <c r="U88" s="16"/>
      <c r="V88" s="16"/>
      <c r="W88" s="18"/>
      <c r="X88" s="18"/>
      <c r="Y88" s="16"/>
      <c r="Z88" s="3"/>
      <c r="AA88" s="24"/>
    </row>
    <row r="89" spans="1:27" ht="12.75">
      <c r="A89" s="47" t="s">
        <v>92</v>
      </c>
      <c r="B89" s="38"/>
      <c r="C89" s="19">
        <f aca="true" t="shared" si="16" ref="C89:Y89">SUM(C87:C88)</f>
        <v>3346630</v>
      </c>
      <c r="D89" s="20">
        <f t="shared" si="16"/>
        <v>0</v>
      </c>
      <c r="E89" s="19">
        <f t="shared" si="16"/>
        <v>25800000</v>
      </c>
      <c r="F89" s="21">
        <f t="shared" si="16"/>
        <v>85696107</v>
      </c>
      <c r="G89" s="21">
        <f t="shared" si="16"/>
        <v>0</v>
      </c>
      <c r="H89" s="19">
        <f t="shared" si="16"/>
        <v>1231577</v>
      </c>
      <c r="I89" s="19">
        <f t="shared" si="16"/>
        <v>195247</v>
      </c>
      <c r="J89" s="21">
        <f t="shared" si="16"/>
        <v>1426824</v>
      </c>
      <c r="K89" s="21">
        <f t="shared" si="16"/>
        <v>274063</v>
      </c>
      <c r="L89" s="19">
        <f t="shared" si="16"/>
        <v>15597790</v>
      </c>
      <c r="M89" s="19">
        <f t="shared" si="16"/>
        <v>461603</v>
      </c>
      <c r="N89" s="21">
        <f t="shared" si="16"/>
        <v>16333456</v>
      </c>
      <c r="O89" s="21">
        <f t="shared" si="16"/>
        <v>217011</v>
      </c>
      <c r="P89" s="19">
        <f t="shared" si="16"/>
        <v>311949</v>
      </c>
      <c r="Q89" s="19">
        <f t="shared" si="16"/>
        <v>1196934</v>
      </c>
      <c r="R89" s="21">
        <f t="shared" si="16"/>
        <v>1725894</v>
      </c>
      <c r="S89" s="21">
        <f t="shared" si="16"/>
        <v>0</v>
      </c>
      <c r="T89" s="19">
        <f t="shared" si="16"/>
        <v>1240465</v>
      </c>
      <c r="U89" s="19">
        <f t="shared" si="16"/>
        <v>39162314</v>
      </c>
      <c r="V89" s="19">
        <f t="shared" si="16"/>
        <v>40402779</v>
      </c>
      <c r="W89" s="21">
        <f t="shared" si="16"/>
        <v>59888953</v>
      </c>
      <c r="X89" s="21">
        <f t="shared" si="16"/>
        <v>85696107</v>
      </c>
      <c r="Y89" s="19">
        <f t="shared" si="16"/>
        <v>-25807154</v>
      </c>
      <c r="Z89" s="4">
        <f>+IF(X89&lt;&gt;0,+(Y89/X89)*100,0)</f>
        <v>-30.11473321652756</v>
      </c>
      <c r="AA89" s="25">
        <f>SUM(AA87:AA88)</f>
        <v>85696107</v>
      </c>
    </row>
    <row r="90" spans="1:27" ht="12.75">
      <c r="A90" s="50" t="s">
        <v>51</v>
      </c>
      <c r="B90" s="38"/>
      <c r="C90" s="10"/>
      <c r="D90" s="11"/>
      <c r="E90" s="10"/>
      <c r="F90" s="12"/>
      <c r="G90" s="12"/>
      <c r="H90" s="10"/>
      <c r="I90" s="10"/>
      <c r="J90" s="12"/>
      <c r="K90" s="12"/>
      <c r="L90" s="10"/>
      <c r="M90" s="10"/>
      <c r="N90" s="12"/>
      <c r="O90" s="12"/>
      <c r="P90" s="10"/>
      <c r="Q90" s="10"/>
      <c r="R90" s="12"/>
      <c r="S90" s="12"/>
      <c r="T90" s="10"/>
      <c r="U90" s="10"/>
      <c r="V90" s="10"/>
      <c r="W90" s="12"/>
      <c r="X90" s="12"/>
      <c r="Y90" s="10"/>
      <c r="Z90" s="1"/>
      <c r="AA90" s="22"/>
    </row>
    <row r="91" spans="1:27" ht="12.75">
      <c r="A91" s="48" t="s">
        <v>52</v>
      </c>
      <c r="B91" s="38"/>
      <c r="C91" s="13"/>
      <c r="D91" s="14"/>
      <c r="E91" s="13"/>
      <c r="F91" s="15"/>
      <c r="G91" s="15"/>
      <c r="H91" s="13"/>
      <c r="I91" s="13"/>
      <c r="J91" s="15"/>
      <c r="K91" s="15"/>
      <c r="L91" s="13"/>
      <c r="M91" s="13"/>
      <c r="N91" s="15"/>
      <c r="O91" s="15"/>
      <c r="P91" s="13"/>
      <c r="Q91" s="13"/>
      <c r="R91" s="15"/>
      <c r="S91" s="15"/>
      <c r="T91" s="13"/>
      <c r="U91" s="13"/>
      <c r="V91" s="13"/>
      <c r="W91" s="15"/>
      <c r="X91" s="15"/>
      <c r="Y91" s="13"/>
      <c r="Z91" s="2"/>
      <c r="AA91" s="23"/>
    </row>
    <row r="92" spans="1:27" ht="12.75">
      <c r="A92" s="48" t="s">
        <v>53</v>
      </c>
      <c r="B92" s="38"/>
      <c r="C92" s="16"/>
      <c r="D92" s="17"/>
      <c r="E92" s="16"/>
      <c r="F92" s="18"/>
      <c r="G92" s="18"/>
      <c r="H92" s="16"/>
      <c r="I92" s="16"/>
      <c r="J92" s="18"/>
      <c r="K92" s="18"/>
      <c r="L92" s="16"/>
      <c r="M92" s="16"/>
      <c r="N92" s="18"/>
      <c r="O92" s="18"/>
      <c r="P92" s="16"/>
      <c r="Q92" s="16"/>
      <c r="R92" s="18"/>
      <c r="S92" s="18"/>
      <c r="T92" s="16"/>
      <c r="U92" s="16"/>
      <c r="V92" s="16"/>
      <c r="W92" s="18"/>
      <c r="X92" s="18"/>
      <c r="Y92" s="16"/>
      <c r="Z92" s="3"/>
      <c r="AA92" s="24"/>
    </row>
    <row r="93" spans="1:27" ht="12.75">
      <c r="A93" s="47" t="s">
        <v>54</v>
      </c>
      <c r="B93" s="38"/>
      <c r="C93" s="10">
        <f aca="true" t="shared" si="17" ref="C93:Y93">SUM(C91:C92)</f>
        <v>0</v>
      </c>
      <c r="D93" s="11">
        <f t="shared" si="17"/>
        <v>0</v>
      </c>
      <c r="E93" s="10">
        <f t="shared" si="17"/>
        <v>0</v>
      </c>
      <c r="F93" s="12">
        <f t="shared" si="17"/>
        <v>0</v>
      </c>
      <c r="G93" s="12">
        <f t="shared" si="17"/>
        <v>0</v>
      </c>
      <c r="H93" s="10">
        <f t="shared" si="17"/>
        <v>0</v>
      </c>
      <c r="I93" s="10">
        <f t="shared" si="17"/>
        <v>0</v>
      </c>
      <c r="J93" s="12">
        <f t="shared" si="17"/>
        <v>0</v>
      </c>
      <c r="K93" s="12">
        <f t="shared" si="17"/>
        <v>0</v>
      </c>
      <c r="L93" s="10">
        <f t="shared" si="17"/>
        <v>0</v>
      </c>
      <c r="M93" s="10">
        <f t="shared" si="17"/>
        <v>0</v>
      </c>
      <c r="N93" s="12">
        <f t="shared" si="17"/>
        <v>0</v>
      </c>
      <c r="O93" s="12">
        <f t="shared" si="17"/>
        <v>0</v>
      </c>
      <c r="P93" s="10">
        <f t="shared" si="17"/>
        <v>0</v>
      </c>
      <c r="Q93" s="10">
        <f t="shared" si="17"/>
        <v>0</v>
      </c>
      <c r="R93" s="12">
        <f t="shared" si="17"/>
        <v>0</v>
      </c>
      <c r="S93" s="12">
        <f t="shared" si="17"/>
        <v>0</v>
      </c>
      <c r="T93" s="10">
        <f t="shared" si="17"/>
        <v>0</v>
      </c>
      <c r="U93" s="10">
        <f t="shared" si="17"/>
        <v>0</v>
      </c>
      <c r="V93" s="10">
        <f t="shared" si="17"/>
        <v>0</v>
      </c>
      <c r="W93" s="12">
        <f t="shared" si="17"/>
        <v>0</v>
      </c>
      <c r="X93" s="12">
        <f t="shared" si="17"/>
        <v>0</v>
      </c>
      <c r="Y93" s="10">
        <f t="shared" si="17"/>
        <v>0</v>
      </c>
      <c r="Z93" s="1">
        <f>+IF(X93&lt;&gt;0,+(Y93/X93)*100,0)</f>
        <v>0</v>
      </c>
      <c r="AA93" s="22">
        <f>SUM(AA91:AA92)</f>
        <v>0</v>
      </c>
    </row>
    <row r="94" spans="1:27" ht="12.75">
      <c r="A94" s="51" t="s">
        <v>55</v>
      </c>
      <c r="B94" s="38"/>
      <c r="C94" s="13"/>
      <c r="D94" s="14"/>
      <c r="E94" s="13"/>
      <c r="F94" s="15"/>
      <c r="G94" s="15"/>
      <c r="H94" s="13"/>
      <c r="I94" s="13"/>
      <c r="J94" s="15"/>
      <c r="K94" s="15"/>
      <c r="L94" s="13"/>
      <c r="M94" s="13"/>
      <c r="N94" s="15"/>
      <c r="O94" s="15"/>
      <c r="P94" s="13"/>
      <c r="Q94" s="13"/>
      <c r="R94" s="15"/>
      <c r="S94" s="15"/>
      <c r="T94" s="13"/>
      <c r="U94" s="13"/>
      <c r="V94" s="13"/>
      <c r="W94" s="15"/>
      <c r="X94" s="15"/>
      <c r="Y94" s="13"/>
      <c r="Z94" s="2"/>
      <c r="AA94" s="23"/>
    </row>
    <row r="95" spans="1:27" ht="12.75">
      <c r="A95" s="50" t="s">
        <v>56</v>
      </c>
      <c r="B95" s="38"/>
      <c r="C95" s="10"/>
      <c r="D95" s="11"/>
      <c r="E95" s="10"/>
      <c r="F95" s="12"/>
      <c r="G95" s="12"/>
      <c r="H95" s="10"/>
      <c r="I95" s="10"/>
      <c r="J95" s="12"/>
      <c r="K95" s="12"/>
      <c r="L95" s="10"/>
      <c r="M95" s="10"/>
      <c r="N95" s="12"/>
      <c r="O95" s="12"/>
      <c r="P95" s="10"/>
      <c r="Q95" s="10"/>
      <c r="R95" s="12"/>
      <c r="S95" s="12"/>
      <c r="T95" s="10"/>
      <c r="U95" s="10"/>
      <c r="V95" s="10"/>
      <c r="W95" s="12"/>
      <c r="X95" s="12"/>
      <c r="Y95" s="10"/>
      <c r="Z95" s="1"/>
      <c r="AA95" s="22"/>
    </row>
    <row r="96" spans="1:27" ht="12.75">
      <c r="A96" s="50" t="s">
        <v>57</v>
      </c>
      <c r="B96" s="38"/>
      <c r="C96" s="10"/>
      <c r="D96" s="11"/>
      <c r="E96" s="10"/>
      <c r="F96" s="12"/>
      <c r="G96" s="12"/>
      <c r="H96" s="10"/>
      <c r="I96" s="10"/>
      <c r="J96" s="12"/>
      <c r="K96" s="12"/>
      <c r="L96" s="10"/>
      <c r="M96" s="10"/>
      <c r="N96" s="12"/>
      <c r="O96" s="12"/>
      <c r="P96" s="10"/>
      <c r="Q96" s="10"/>
      <c r="R96" s="12"/>
      <c r="S96" s="12"/>
      <c r="T96" s="10"/>
      <c r="U96" s="10"/>
      <c r="V96" s="10"/>
      <c r="W96" s="12"/>
      <c r="X96" s="12"/>
      <c r="Y96" s="10"/>
      <c r="Z96" s="1"/>
      <c r="AA96" s="22"/>
    </row>
    <row r="97" spans="1:27" ht="12.75">
      <c r="A97" s="51" t="s">
        <v>58</v>
      </c>
      <c r="B97" s="49"/>
      <c r="C97" s="10"/>
      <c r="D97" s="11"/>
      <c r="E97" s="10"/>
      <c r="F97" s="12"/>
      <c r="G97" s="12"/>
      <c r="H97" s="10"/>
      <c r="I97" s="10"/>
      <c r="J97" s="12"/>
      <c r="K97" s="12"/>
      <c r="L97" s="10"/>
      <c r="M97" s="10"/>
      <c r="N97" s="12"/>
      <c r="O97" s="12"/>
      <c r="P97" s="10"/>
      <c r="Q97" s="10"/>
      <c r="R97" s="12"/>
      <c r="S97" s="12"/>
      <c r="T97" s="10"/>
      <c r="U97" s="10"/>
      <c r="V97" s="10"/>
      <c r="W97" s="12"/>
      <c r="X97" s="12"/>
      <c r="Y97" s="10"/>
      <c r="Z97" s="1"/>
      <c r="AA97" s="22"/>
    </row>
    <row r="98" spans="1:27" ht="12.75">
      <c r="A98" s="50" t="s">
        <v>59</v>
      </c>
      <c r="B98" s="38"/>
      <c r="C98" s="10"/>
      <c r="D98" s="11"/>
      <c r="E98" s="10"/>
      <c r="F98" s="12"/>
      <c r="G98" s="12"/>
      <c r="H98" s="10"/>
      <c r="I98" s="10"/>
      <c r="J98" s="12"/>
      <c r="K98" s="12"/>
      <c r="L98" s="10"/>
      <c r="M98" s="10"/>
      <c r="N98" s="12"/>
      <c r="O98" s="12"/>
      <c r="P98" s="10"/>
      <c r="Q98" s="10"/>
      <c r="R98" s="12"/>
      <c r="S98" s="12"/>
      <c r="T98" s="10"/>
      <c r="U98" s="10"/>
      <c r="V98" s="10"/>
      <c r="W98" s="12"/>
      <c r="X98" s="12"/>
      <c r="Y98" s="10"/>
      <c r="Z98" s="1"/>
      <c r="AA98" s="22"/>
    </row>
    <row r="99" spans="1:27" ht="12.75">
      <c r="A99" s="50" t="s">
        <v>60</v>
      </c>
      <c r="B99" s="38"/>
      <c r="C99" s="16">
        <v>403999</v>
      </c>
      <c r="D99" s="17"/>
      <c r="E99" s="16"/>
      <c r="F99" s="18">
        <v>2776209</v>
      </c>
      <c r="G99" s="18"/>
      <c r="H99" s="16"/>
      <c r="I99" s="16">
        <v>880595</v>
      </c>
      <c r="J99" s="18">
        <v>880595</v>
      </c>
      <c r="K99" s="18">
        <v>-234</v>
      </c>
      <c r="L99" s="16">
        <v>586817</v>
      </c>
      <c r="M99" s="16">
        <v>31899</v>
      </c>
      <c r="N99" s="18">
        <v>618482</v>
      </c>
      <c r="O99" s="18"/>
      <c r="P99" s="16">
        <v>179369</v>
      </c>
      <c r="Q99" s="16"/>
      <c r="R99" s="18">
        <v>179369</v>
      </c>
      <c r="S99" s="18"/>
      <c r="T99" s="16"/>
      <c r="U99" s="16">
        <v>97278</v>
      </c>
      <c r="V99" s="16">
        <v>97278</v>
      </c>
      <c r="W99" s="18">
        <v>1775724</v>
      </c>
      <c r="X99" s="18">
        <v>2776209</v>
      </c>
      <c r="Y99" s="16">
        <v>-1000485</v>
      </c>
      <c r="Z99" s="3">
        <v>-36.0378</v>
      </c>
      <c r="AA99" s="24">
        <v>2776209</v>
      </c>
    </row>
    <row r="100" spans="1:27" ht="4.5" customHeight="1">
      <c r="A100" s="52"/>
      <c r="B100" s="38"/>
      <c r="C100" s="10"/>
      <c r="D100" s="11"/>
      <c r="E100" s="10"/>
      <c r="F100" s="12"/>
      <c r="G100" s="12"/>
      <c r="H100" s="10"/>
      <c r="I100" s="10"/>
      <c r="J100" s="12"/>
      <c r="K100" s="12"/>
      <c r="L100" s="10"/>
      <c r="M100" s="10"/>
      <c r="N100" s="12"/>
      <c r="O100" s="12"/>
      <c r="P100" s="10"/>
      <c r="Q100" s="10"/>
      <c r="R100" s="12"/>
      <c r="S100" s="12"/>
      <c r="T100" s="10"/>
      <c r="U100" s="10"/>
      <c r="V100" s="10"/>
      <c r="W100" s="12"/>
      <c r="X100" s="12"/>
      <c r="Y100" s="10"/>
      <c r="Z100" s="1"/>
      <c r="AA100" s="22"/>
    </row>
    <row r="101" spans="1:27" ht="12.75">
      <c r="A101" s="44" t="s">
        <v>65</v>
      </c>
      <c r="B101" s="38" t="s">
        <v>66</v>
      </c>
      <c r="C101" s="39">
        <f aca="true" t="shared" si="18" ref="C101:Y101">C111+C114+C115+C118+C121+C122+SUM(C125:C131)</f>
        <v>258396485</v>
      </c>
      <c r="D101" s="40">
        <f t="shared" si="18"/>
        <v>0</v>
      </c>
      <c r="E101" s="39">
        <f t="shared" si="18"/>
        <v>1737412866</v>
      </c>
      <c r="F101" s="41">
        <f t="shared" si="18"/>
        <v>2233410248</v>
      </c>
      <c r="G101" s="41">
        <f t="shared" si="18"/>
        <v>2828258</v>
      </c>
      <c r="H101" s="39">
        <f t="shared" si="18"/>
        <v>63892356</v>
      </c>
      <c r="I101" s="39">
        <f t="shared" si="18"/>
        <v>68629937</v>
      </c>
      <c r="J101" s="41">
        <f t="shared" si="18"/>
        <v>135350551</v>
      </c>
      <c r="K101" s="41">
        <f t="shared" si="18"/>
        <v>143183184</v>
      </c>
      <c r="L101" s="39">
        <f t="shared" si="18"/>
        <v>100843252</v>
      </c>
      <c r="M101" s="39">
        <f t="shared" si="18"/>
        <v>171076321</v>
      </c>
      <c r="N101" s="41">
        <f t="shared" si="18"/>
        <v>415102757</v>
      </c>
      <c r="O101" s="41">
        <f t="shared" si="18"/>
        <v>43262550</v>
      </c>
      <c r="P101" s="39">
        <f t="shared" si="18"/>
        <v>103430695</v>
      </c>
      <c r="Q101" s="39">
        <f t="shared" si="18"/>
        <v>132334407</v>
      </c>
      <c r="R101" s="41">
        <f t="shared" si="18"/>
        <v>279027652</v>
      </c>
      <c r="S101" s="41">
        <f t="shared" si="18"/>
        <v>32672561</v>
      </c>
      <c r="T101" s="39">
        <f t="shared" si="18"/>
        <v>82738121</v>
      </c>
      <c r="U101" s="39">
        <f t="shared" si="18"/>
        <v>267887419</v>
      </c>
      <c r="V101" s="39">
        <f t="shared" si="18"/>
        <v>383298101</v>
      </c>
      <c r="W101" s="41">
        <f t="shared" si="18"/>
        <v>1212779061</v>
      </c>
      <c r="X101" s="41">
        <f t="shared" si="18"/>
        <v>2233410248</v>
      </c>
      <c r="Y101" s="39">
        <f t="shared" si="18"/>
        <v>-1020631187</v>
      </c>
      <c r="Z101" s="42">
        <f>+IF(X101&lt;&gt;0,+(Y101/X101)*100,0)</f>
        <v>-45.69833007231728</v>
      </c>
      <c r="AA101" s="43">
        <f>AA111+AA114+AA115+AA118+AA121+AA122+SUM(AA125:AA131)</f>
        <v>2233410248</v>
      </c>
    </row>
    <row r="102" spans="1:27" ht="12.75">
      <c r="A102" s="45" t="s">
        <v>33</v>
      </c>
      <c r="B102" s="46"/>
      <c r="C102" s="10">
        <v>10112578</v>
      </c>
      <c r="D102" s="11"/>
      <c r="E102" s="10">
        <v>671391470</v>
      </c>
      <c r="F102" s="12">
        <v>944258010</v>
      </c>
      <c r="G102" s="12">
        <v>2816179</v>
      </c>
      <c r="H102" s="10">
        <v>26808376</v>
      </c>
      <c r="I102" s="10">
        <v>20154340</v>
      </c>
      <c r="J102" s="12">
        <v>49778895</v>
      </c>
      <c r="K102" s="12">
        <v>57811423</v>
      </c>
      <c r="L102" s="10">
        <v>34938064</v>
      </c>
      <c r="M102" s="10">
        <v>83275144</v>
      </c>
      <c r="N102" s="12">
        <v>176024631</v>
      </c>
      <c r="O102" s="12">
        <v>17543401</v>
      </c>
      <c r="P102" s="10">
        <v>30767562</v>
      </c>
      <c r="Q102" s="10">
        <v>48042272</v>
      </c>
      <c r="R102" s="12">
        <v>96353235</v>
      </c>
      <c r="S102" s="12">
        <v>10550652</v>
      </c>
      <c r="T102" s="10">
        <v>38860335</v>
      </c>
      <c r="U102" s="10">
        <v>111714324</v>
      </c>
      <c r="V102" s="10">
        <v>161125311</v>
      </c>
      <c r="W102" s="12">
        <v>483282072</v>
      </c>
      <c r="X102" s="12">
        <v>944258010</v>
      </c>
      <c r="Y102" s="10">
        <v>-460975938</v>
      </c>
      <c r="Z102" s="1">
        <v>-48.8189</v>
      </c>
      <c r="AA102" s="22">
        <v>944258010</v>
      </c>
    </row>
    <row r="103" spans="1:27" ht="12.75">
      <c r="A103" s="45" t="s">
        <v>34</v>
      </c>
      <c r="B103" s="46"/>
      <c r="C103" s="10"/>
      <c r="D103" s="11"/>
      <c r="E103" s="10">
        <v>37940659</v>
      </c>
      <c r="F103" s="12">
        <v>42340019</v>
      </c>
      <c r="G103" s="12"/>
      <c r="H103" s="10">
        <v>4100000</v>
      </c>
      <c r="I103" s="10">
        <v>51558</v>
      </c>
      <c r="J103" s="12">
        <v>4151558</v>
      </c>
      <c r="K103" s="12">
        <v>705731</v>
      </c>
      <c r="L103" s="10">
        <v>2369182</v>
      </c>
      <c r="M103" s="10">
        <v>914913</v>
      </c>
      <c r="N103" s="12">
        <v>3989826</v>
      </c>
      <c r="O103" s="12">
        <v>-85130</v>
      </c>
      <c r="P103" s="10">
        <v>7135453</v>
      </c>
      <c r="Q103" s="10">
        <v>2352165</v>
      </c>
      <c r="R103" s="12">
        <v>9402488</v>
      </c>
      <c r="S103" s="12">
        <v>589198</v>
      </c>
      <c r="T103" s="10">
        <v>703599</v>
      </c>
      <c r="U103" s="10"/>
      <c r="V103" s="10">
        <v>1292797</v>
      </c>
      <c r="W103" s="12">
        <v>18836669</v>
      </c>
      <c r="X103" s="12">
        <v>42340019</v>
      </c>
      <c r="Y103" s="10">
        <v>-23503350</v>
      </c>
      <c r="Z103" s="1">
        <v>-55.511</v>
      </c>
      <c r="AA103" s="22">
        <v>42340019</v>
      </c>
    </row>
    <row r="104" spans="1:27" ht="12.75">
      <c r="A104" s="45" t="s">
        <v>35</v>
      </c>
      <c r="B104" s="46"/>
      <c r="C104" s="10">
        <v>66537991</v>
      </c>
      <c r="D104" s="11"/>
      <c r="E104" s="10">
        <v>178846141</v>
      </c>
      <c r="F104" s="12">
        <v>168328090</v>
      </c>
      <c r="G104" s="12"/>
      <c r="H104" s="10">
        <v>17491846</v>
      </c>
      <c r="I104" s="10">
        <v>10846272</v>
      </c>
      <c r="J104" s="12">
        <v>28338118</v>
      </c>
      <c r="K104" s="12">
        <v>11489264</v>
      </c>
      <c r="L104" s="10">
        <v>4543298</v>
      </c>
      <c r="M104" s="10">
        <v>21661084</v>
      </c>
      <c r="N104" s="12">
        <v>37693646</v>
      </c>
      <c r="O104" s="12">
        <v>658600</v>
      </c>
      <c r="P104" s="10">
        <v>6151837</v>
      </c>
      <c r="Q104" s="10">
        <v>26399287</v>
      </c>
      <c r="R104" s="12">
        <v>33209724</v>
      </c>
      <c r="S104" s="12">
        <v>5542441</v>
      </c>
      <c r="T104" s="10">
        <v>6844721</v>
      </c>
      <c r="U104" s="10">
        <v>10244007</v>
      </c>
      <c r="V104" s="10">
        <v>22631169</v>
      </c>
      <c r="W104" s="12">
        <v>121872657</v>
      </c>
      <c r="X104" s="12">
        <v>168328090</v>
      </c>
      <c r="Y104" s="10">
        <v>-46455433</v>
      </c>
      <c r="Z104" s="1">
        <v>-27.5981</v>
      </c>
      <c r="AA104" s="22">
        <v>168328090</v>
      </c>
    </row>
    <row r="105" spans="1:27" ht="12.75">
      <c r="A105" s="45" t="s">
        <v>36</v>
      </c>
      <c r="B105" s="46"/>
      <c r="C105" s="10"/>
      <c r="D105" s="11"/>
      <c r="E105" s="10">
        <v>133432898</v>
      </c>
      <c r="F105" s="12">
        <v>188714121</v>
      </c>
      <c r="G105" s="12"/>
      <c r="H105" s="10">
        <v>2407903</v>
      </c>
      <c r="I105" s="10">
        <v>10803766</v>
      </c>
      <c r="J105" s="12">
        <v>13211669</v>
      </c>
      <c r="K105" s="12">
        <v>8668293</v>
      </c>
      <c r="L105" s="10">
        <v>11627579</v>
      </c>
      <c r="M105" s="10">
        <v>12748612</v>
      </c>
      <c r="N105" s="12">
        <v>33044484</v>
      </c>
      <c r="O105" s="12">
        <v>4682885</v>
      </c>
      <c r="P105" s="10">
        <v>13959073</v>
      </c>
      <c r="Q105" s="10">
        <v>11695043</v>
      </c>
      <c r="R105" s="12">
        <v>30337001</v>
      </c>
      <c r="S105" s="12">
        <v>6346851</v>
      </c>
      <c r="T105" s="10">
        <v>6553045</v>
      </c>
      <c r="U105" s="10">
        <v>19014520</v>
      </c>
      <c r="V105" s="10">
        <v>31914416</v>
      </c>
      <c r="W105" s="12">
        <v>108507570</v>
      </c>
      <c r="X105" s="12">
        <v>188714121</v>
      </c>
      <c r="Y105" s="10">
        <v>-80206551</v>
      </c>
      <c r="Z105" s="1">
        <v>-42.5016</v>
      </c>
      <c r="AA105" s="22">
        <v>188714121</v>
      </c>
    </row>
    <row r="106" spans="1:27" ht="12.75">
      <c r="A106" s="45" t="s">
        <v>37</v>
      </c>
      <c r="B106" s="46"/>
      <c r="C106" s="10">
        <v>71127265</v>
      </c>
      <c r="D106" s="11"/>
      <c r="E106" s="10">
        <v>269009095</v>
      </c>
      <c r="F106" s="12">
        <v>252600405</v>
      </c>
      <c r="G106" s="12">
        <v>12079</v>
      </c>
      <c r="H106" s="10">
        <v>282495</v>
      </c>
      <c r="I106" s="10">
        <v>6137977</v>
      </c>
      <c r="J106" s="12">
        <v>6432551</v>
      </c>
      <c r="K106" s="12">
        <v>32087377</v>
      </c>
      <c r="L106" s="10">
        <v>3879623</v>
      </c>
      <c r="M106" s="10">
        <v>12600882</v>
      </c>
      <c r="N106" s="12">
        <v>48567882</v>
      </c>
      <c r="O106" s="12">
        <v>14960377</v>
      </c>
      <c r="P106" s="10">
        <v>5263298</v>
      </c>
      <c r="Q106" s="10">
        <v>10829080</v>
      </c>
      <c r="R106" s="12">
        <v>31052755</v>
      </c>
      <c r="S106" s="12">
        <v>1391918</v>
      </c>
      <c r="T106" s="10">
        <v>7079911</v>
      </c>
      <c r="U106" s="10">
        <v>28676423</v>
      </c>
      <c r="V106" s="10">
        <v>37148252</v>
      </c>
      <c r="W106" s="12">
        <v>123201440</v>
      </c>
      <c r="X106" s="12">
        <v>252600405</v>
      </c>
      <c r="Y106" s="10">
        <v>-129398965</v>
      </c>
      <c r="Z106" s="1">
        <v>-51.2267</v>
      </c>
      <c r="AA106" s="22">
        <v>252600405</v>
      </c>
    </row>
    <row r="107" spans="1:27" ht="12.75">
      <c r="A107" s="45" t="s">
        <v>38</v>
      </c>
      <c r="B107" s="46"/>
      <c r="C107" s="10"/>
      <c r="D107" s="11"/>
      <c r="E107" s="10">
        <v>60900000</v>
      </c>
      <c r="F107" s="12">
        <v>63106228</v>
      </c>
      <c r="G107" s="12"/>
      <c r="H107" s="10">
        <v>3879334</v>
      </c>
      <c r="I107" s="10">
        <v>610246</v>
      </c>
      <c r="J107" s="12">
        <v>4489580</v>
      </c>
      <c r="K107" s="12">
        <v>6443782</v>
      </c>
      <c r="L107" s="10"/>
      <c r="M107" s="10">
        <v>8681689</v>
      </c>
      <c r="N107" s="12">
        <v>15125471</v>
      </c>
      <c r="O107" s="12"/>
      <c r="P107" s="10">
        <v>14256039</v>
      </c>
      <c r="Q107" s="10"/>
      <c r="R107" s="12">
        <v>14256039</v>
      </c>
      <c r="S107" s="12"/>
      <c r="T107" s="10"/>
      <c r="U107" s="10">
        <v>5292950</v>
      </c>
      <c r="V107" s="10">
        <v>5292950</v>
      </c>
      <c r="W107" s="12">
        <v>39164040</v>
      </c>
      <c r="X107" s="12">
        <v>63106228</v>
      </c>
      <c r="Y107" s="10">
        <v>-23942188</v>
      </c>
      <c r="Z107" s="1">
        <v>-37.9395</v>
      </c>
      <c r="AA107" s="22">
        <v>63106228</v>
      </c>
    </row>
    <row r="108" spans="1:27" ht="12.75">
      <c r="A108" s="45" t="s">
        <v>39</v>
      </c>
      <c r="B108" s="38"/>
      <c r="C108" s="10"/>
      <c r="D108" s="11"/>
      <c r="E108" s="10"/>
      <c r="F108" s="12"/>
      <c r="G108" s="12"/>
      <c r="H108" s="10"/>
      <c r="I108" s="10"/>
      <c r="J108" s="12"/>
      <c r="K108" s="12"/>
      <c r="L108" s="10"/>
      <c r="M108" s="10"/>
      <c r="N108" s="12"/>
      <c r="O108" s="12"/>
      <c r="P108" s="10"/>
      <c r="Q108" s="10"/>
      <c r="R108" s="12"/>
      <c r="S108" s="12"/>
      <c r="T108" s="10"/>
      <c r="U108" s="10"/>
      <c r="V108" s="10"/>
      <c r="W108" s="12"/>
      <c r="X108" s="12"/>
      <c r="Y108" s="10"/>
      <c r="Z108" s="1"/>
      <c r="AA108" s="22"/>
    </row>
    <row r="109" spans="1:27" ht="12.75">
      <c r="A109" s="45" t="s">
        <v>40</v>
      </c>
      <c r="B109" s="38"/>
      <c r="C109" s="13"/>
      <c r="D109" s="14"/>
      <c r="E109" s="13"/>
      <c r="F109" s="15"/>
      <c r="G109" s="15"/>
      <c r="H109" s="13"/>
      <c r="I109" s="13"/>
      <c r="J109" s="15"/>
      <c r="K109" s="15"/>
      <c r="L109" s="13"/>
      <c r="M109" s="13"/>
      <c r="N109" s="15"/>
      <c r="O109" s="15"/>
      <c r="P109" s="13"/>
      <c r="Q109" s="13"/>
      <c r="R109" s="15"/>
      <c r="S109" s="15"/>
      <c r="T109" s="13"/>
      <c r="U109" s="13"/>
      <c r="V109" s="13"/>
      <c r="W109" s="15"/>
      <c r="X109" s="15"/>
      <c r="Y109" s="13"/>
      <c r="Z109" s="2"/>
      <c r="AA109" s="23"/>
    </row>
    <row r="110" spans="1:27" ht="12.75">
      <c r="A110" s="45" t="s">
        <v>41</v>
      </c>
      <c r="B110" s="38"/>
      <c r="C110" s="16">
        <v>75261</v>
      </c>
      <c r="D110" s="17"/>
      <c r="E110" s="16">
        <v>24000000</v>
      </c>
      <c r="F110" s="18">
        <v>24000000</v>
      </c>
      <c r="G110" s="18"/>
      <c r="H110" s="16"/>
      <c r="I110" s="16">
        <v>2667202</v>
      </c>
      <c r="J110" s="18">
        <v>2667202</v>
      </c>
      <c r="K110" s="18">
        <v>370345</v>
      </c>
      <c r="L110" s="16">
        <v>5007721</v>
      </c>
      <c r="M110" s="16">
        <v>7912570</v>
      </c>
      <c r="N110" s="18">
        <v>13290636</v>
      </c>
      <c r="O110" s="18"/>
      <c r="P110" s="16"/>
      <c r="Q110" s="16"/>
      <c r="R110" s="18"/>
      <c r="S110" s="18"/>
      <c r="T110" s="16"/>
      <c r="U110" s="16">
        <v>1063205</v>
      </c>
      <c r="V110" s="16">
        <v>1063205</v>
      </c>
      <c r="W110" s="18">
        <v>17021043</v>
      </c>
      <c r="X110" s="18">
        <v>24000000</v>
      </c>
      <c r="Y110" s="16">
        <v>-6978957</v>
      </c>
      <c r="Z110" s="3">
        <v>-29.079</v>
      </c>
      <c r="AA110" s="24">
        <v>24000000</v>
      </c>
    </row>
    <row r="111" spans="1:27" ht="12.75">
      <c r="A111" s="47" t="s">
        <v>42</v>
      </c>
      <c r="B111" s="38"/>
      <c r="C111" s="10">
        <f aca="true" t="shared" si="19" ref="C111:Y111">SUM(C102:C110)</f>
        <v>147853095</v>
      </c>
      <c r="D111" s="11">
        <f t="shared" si="19"/>
        <v>0</v>
      </c>
      <c r="E111" s="10">
        <f t="shared" si="19"/>
        <v>1375520263</v>
      </c>
      <c r="F111" s="12">
        <f t="shared" si="19"/>
        <v>1683346873</v>
      </c>
      <c r="G111" s="12">
        <f t="shared" si="19"/>
        <v>2828258</v>
      </c>
      <c r="H111" s="10">
        <f t="shared" si="19"/>
        <v>54969954</v>
      </c>
      <c r="I111" s="10">
        <f t="shared" si="19"/>
        <v>51271361</v>
      </c>
      <c r="J111" s="12">
        <f t="shared" si="19"/>
        <v>109069573</v>
      </c>
      <c r="K111" s="12">
        <f t="shared" si="19"/>
        <v>117576215</v>
      </c>
      <c r="L111" s="10">
        <f t="shared" si="19"/>
        <v>62365467</v>
      </c>
      <c r="M111" s="10">
        <f t="shared" si="19"/>
        <v>147794894</v>
      </c>
      <c r="N111" s="12">
        <f t="shared" si="19"/>
        <v>327736576</v>
      </c>
      <c r="O111" s="12">
        <f t="shared" si="19"/>
        <v>37760133</v>
      </c>
      <c r="P111" s="10">
        <f t="shared" si="19"/>
        <v>77533262</v>
      </c>
      <c r="Q111" s="10">
        <f t="shared" si="19"/>
        <v>99317847</v>
      </c>
      <c r="R111" s="12">
        <f t="shared" si="19"/>
        <v>214611242</v>
      </c>
      <c r="S111" s="12">
        <f t="shared" si="19"/>
        <v>24421060</v>
      </c>
      <c r="T111" s="10">
        <f t="shared" si="19"/>
        <v>60041611</v>
      </c>
      <c r="U111" s="10">
        <f t="shared" si="19"/>
        <v>176005429</v>
      </c>
      <c r="V111" s="10">
        <f t="shared" si="19"/>
        <v>260468100</v>
      </c>
      <c r="W111" s="12">
        <f t="shared" si="19"/>
        <v>911885491</v>
      </c>
      <c r="X111" s="12">
        <f t="shared" si="19"/>
        <v>1683346873</v>
      </c>
      <c r="Y111" s="10">
        <f t="shared" si="19"/>
        <v>-771461382</v>
      </c>
      <c r="Z111" s="1">
        <f>+IF(X111&lt;&gt;0,+(Y111/X111)*100,0)</f>
        <v>-45.82902041010296</v>
      </c>
      <c r="AA111" s="22">
        <f>SUM(AA102:AA110)</f>
        <v>1683346873</v>
      </c>
    </row>
    <row r="112" spans="1:27" ht="12.75">
      <c r="A112" s="48" t="s">
        <v>43</v>
      </c>
      <c r="B112" s="49"/>
      <c r="C112" s="10">
        <v>1782623</v>
      </c>
      <c r="D112" s="11"/>
      <c r="E112" s="10">
        <v>54212762</v>
      </c>
      <c r="F112" s="12">
        <v>130883007</v>
      </c>
      <c r="G112" s="12"/>
      <c r="H112" s="10">
        <v>1651763</v>
      </c>
      <c r="I112" s="10">
        <v>9067660</v>
      </c>
      <c r="J112" s="12">
        <v>10719423</v>
      </c>
      <c r="K112" s="12">
        <v>15322350</v>
      </c>
      <c r="L112" s="10">
        <v>5987606</v>
      </c>
      <c r="M112" s="10">
        <v>2879880</v>
      </c>
      <c r="N112" s="12">
        <v>24189836</v>
      </c>
      <c r="O112" s="12">
        <v>2822779</v>
      </c>
      <c r="P112" s="10">
        <v>3606187</v>
      </c>
      <c r="Q112" s="10">
        <v>6696683</v>
      </c>
      <c r="R112" s="12">
        <v>13125649</v>
      </c>
      <c r="S112" s="12">
        <v>543745</v>
      </c>
      <c r="T112" s="10">
        <v>1867279</v>
      </c>
      <c r="U112" s="10">
        <v>14119222</v>
      </c>
      <c r="V112" s="10">
        <v>16530246</v>
      </c>
      <c r="W112" s="12">
        <v>64565154</v>
      </c>
      <c r="X112" s="12">
        <v>130883007</v>
      </c>
      <c r="Y112" s="10">
        <v>-66317853</v>
      </c>
      <c r="Z112" s="1">
        <v>-50.6696</v>
      </c>
      <c r="AA112" s="22">
        <v>130883007</v>
      </c>
    </row>
    <row r="113" spans="1:27" ht="12.75">
      <c r="A113" s="48" t="s">
        <v>44</v>
      </c>
      <c r="B113" s="38"/>
      <c r="C113" s="16"/>
      <c r="D113" s="17"/>
      <c r="E113" s="16">
        <v>26660000</v>
      </c>
      <c r="F113" s="18">
        <v>40720343</v>
      </c>
      <c r="G113" s="18"/>
      <c r="H113" s="16">
        <v>3248811</v>
      </c>
      <c r="I113" s="16">
        <v>3877606</v>
      </c>
      <c r="J113" s="18">
        <v>7126417</v>
      </c>
      <c r="K113" s="18">
        <v>4130896</v>
      </c>
      <c r="L113" s="16">
        <v>2379076</v>
      </c>
      <c r="M113" s="16">
        <v>1920307</v>
      </c>
      <c r="N113" s="18">
        <v>8430279</v>
      </c>
      <c r="O113" s="18">
        <v>684102</v>
      </c>
      <c r="P113" s="16">
        <v>371579</v>
      </c>
      <c r="Q113" s="16">
        <v>424167</v>
      </c>
      <c r="R113" s="18">
        <v>1479848</v>
      </c>
      <c r="S113" s="18">
        <v>2167</v>
      </c>
      <c r="T113" s="16">
        <v>1870340</v>
      </c>
      <c r="U113" s="16">
        <v>814210</v>
      </c>
      <c r="V113" s="16">
        <v>2686717</v>
      </c>
      <c r="W113" s="18">
        <v>19723261</v>
      </c>
      <c r="X113" s="18">
        <v>40720343</v>
      </c>
      <c r="Y113" s="16">
        <v>-20997082</v>
      </c>
      <c r="Z113" s="3">
        <v>-51.5641</v>
      </c>
      <c r="AA113" s="24">
        <v>40720343</v>
      </c>
    </row>
    <row r="114" spans="1:27" ht="12.75">
      <c r="A114" s="47" t="s">
        <v>45</v>
      </c>
      <c r="B114" s="38"/>
      <c r="C114" s="19">
        <f aca="true" t="shared" si="20" ref="C114:Y114">SUM(C112:C113)</f>
        <v>1782623</v>
      </c>
      <c r="D114" s="20">
        <f t="shared" si="20"/>
        <v>0</v>
      </c>
      <c r="E114" s="19">
        <f t="shared" si="20"/>
        <v>80872762</v>
      </c>
      <c r="F114" s="21">
        <f t="shared" si="20"/>
        <v>171603350</v>
      </c>
      <c r="G114" s="21">
        <f t="shared" si="20"/>
        <v>0</v>
      </c>
      <c r="H114" s="19">
        <f t="shared" si="20"/>
        <v>4900574</v>
      </c>
      <c r="I114" s="19">
        <f t="shared" si="20"/>
        <v>12945266</v>
      </c>
      <c r="J114" s="21">
        <f t="shared" si="20"/>
        <v>17845840</v>
      </c>
      <c r="K114" s="21">
        <f t="shared" si="20"/>
        <v>19453246</v>
      </c>
      <c r="L114" s="19">
        <f t="shared" si="20"/>
        <v>8366682</v>
      </c>
      <c r="M114" s="19">
        <f t="shared" si="20"/>
        <v>4800187</v>
      </c>
      <c r="N114" s="21">
        <f t="shared" si="20"/>
        <v>32620115</v>
      </c>
      <c r="O114" s="21">
        <f t="shared" si="20"/>
        <v>3506881</v>
      </c>
      <c r="P114" s="19">
        <f t="shared" si="20"/>
        <v>3977766</v>
      </c>
      <c r="Q114" s="19">
        <f t="shared" si="20"/>
        <v>7120850</v>
      </c>
      <c r="R114" s="21">
        <f t="shared" si="20"/>
        <v>14605497</v>
      </c>
      <c r="S114" s="21">
        <f t="shared" si="20"/>
        <v>545912</v>
      </c>
      <c r="T114" s="19">
        <f t="shared" si="20"/>
        <v>3737619</v>
      </c>
      <c r="U114" s="19">
        <f t="shared" si="20"/>
        <v>14933432</v>
      </c>
      <c r="V114" s="19">
        <f t="shared" si="20"/>
        <v>19216963</v>
      </c>
      <c r="W114" s="21">
        <f t="shared" si="20"/>
        <v>84288415</v>
      </c>
      <c r="X114" s="21">
        <f t="shared" si="20"/>
        <v>171603350</v>
      </c>
      <c r="Y114" s="19">
        <f t="shared" si="20"/>
        <v>-87314935</v>
      </c>
      <c r="Z114" s="4">
        <f>+IF(X114&lt;&gt;0,+(Y114/X114)*100,0)</f>
        <v>-50.88183593152464</v>
      </c>
      <c r="AA114" s="25">
        <f>SUM(AA112:AA113)</f>
        <v>171603350</v>
      </c>
    </row>
    <row r="115" spans="1:27" ht="12.75">
      <c r="A115" s="50" t="s">
        <v>91</v>
      </c>
      <c r="B115" s="38"/>
      <c r="C115" s="10">
        <v>733565</v>
      </c>
      <c r="D115" s="11"/>
      <c r="E115" s="10">
        <v>600000</v>
      </c>
      <c r="F115" s="12">
        <v>3505084</v>
      </c>
      <c r="G115" s="12"/>
      <c r="H115" s="10"/>
      <c r="I115" s="10"/>
      <c r="J115" s="12"/>
      <c r="K115" s="12"/>
      <c r="L115" s="10"/>
      <c r="M115" s="10"/>
      <c r="N115" s="12"/>
      <c r="O115" s="12"/>
      <c r="P115" s="10"/>
      <c r="Q115" s="10"/>
      <c r="R115" s="12"/>
      <c r="S115" s="12"/>
      <c r="T115" s="10"/>
      <c r="U115" s="10"/>
      <c r="V115" s="10"/>
      <c r="W115" s="12"/>
      <c r="X115" s="12">
        <v>3505084</v>
      </c>
      <c r="Y115" s="10">
        <v>-3505084</v>
      </c>
      <c r="Z115" s="1">
        <v>-100</v>
      </c>
      <c r="AA115" s="22">
        <v>3505084</v>
      </c>
    </row>
    <row r="116" spans="1:27" ht="12.75">
      <c r="A116" s="48" t="s">
        <v>46</v>
      </c>
      <c r="B116" s="38"/>
      <c r="C116" s="13"/>
      <c r="D116" s="14"/>
      <c r="E116" s="13"/>
      <c r="F116" s="15"/>
      <c r="G116" s="15"/>
      <c r="H116" s="13"/>
      <c r="I116" s="13"/>
      <c r="J116" s="15"/>
      <c r="K116" s="15"/>
      <c r="L116" s="13"/>
      <c r="M116" s="13"/>
      <c r="N116" s="15"/>
      <c r="O116" s="15"/>
      <c r="P116" s="13"/>
      <c r="Q116" s="13"/>
      <c r="R116" s="15"/>
      <c r="S116" s="15"/>
      <c r="T116" s="13"/>
      <c r="U116" s="13"/>
      <c r="V116" s="13"/>
      <c r="W116" s="15"/>
      <c r="X116" s="15"/>
      <c r="Y116" s="13"/>
      <c r="Z116" s="2"/>
      <c r="AA116" s="23"/>
    </row>
    <row r="117" spans="1:27" ht="12.75">
      <c r="A117" s="48" t="s">
        <v>47</v>
      </c>
      <c r="B117" s="38"/>
      <c r="C117" s="16"/>
      <c r="D117" s="17"/>
      <c r="E117" s="16"/>
      <c r="F117" s="18"/>
      <c r="G117" s="18"/>
      <c r="H117" s="16"/>
      <c r="I117" s="16"/>
      <c r="J117" s="18"/>
      <c r="K117" s="18"/>
      <c r="L117" s="16"/>
      <c r="M117" s="16"/>
      <c r="N117" s="18"/>
      <c r="O117" s="18"/>
      <c r="P117" s="16"/>
      <c r="Q117" s="16"/>
      <c r="R117" s="18"/>
      <c r="S117" s="18"/>
      <c r="T117" s="16"/>
      <c r="U117" s="16"/>
      <c r="V117" s="16"/>
      <c r="W117" s="18"/>
      <c r="X117" s="18"/>
      <c r="Y117" s="16"/>
      <c r="Z117" s="3"/>
      <c r="AA117" s="24"/>
    </row>
    <row r="118" spans="1:27" ht="12.75">
      <c r="A118" s="47" t="s">
        <v>48</v>
      </c>
      <c r="B118" s="38"/>
      <c r="C118" s="10">
        <f aca="true" t="shared" si="21" ref="C118:Y118">SUM(C116:C117)</f>
        <v>0</v>
      </c>
      <c r="D118" s="11">
        <f t="shared" si="21"/>
        <v>0</v>
      </c>
      <c r="E118" s="10">
        <f t="shared" si="21"/>
        <v>0</v>
      </c>
      <c r="F118" s="12">
        <f t="shared" si="21"/>
        <v>0</v>
      </c>
      <c r="G118" s="12">
        <f t="shared" si="21"/>
        <v>0</v>
      </c>
      <c r="H118" s="10">
        <f t="shared" si="21"/>
        <v>0</v>
      </c>
      <c r="I118" s="10">
        <f t="shared" si="21"/>
        <v>0</v>
      </c>
      <c r="J118" s="12">
        <f t="shared" si="21"/>
        <v>0</v>
      </c>
      <c r="K118" s="12">
        <f t="shared" si="21"/>
        <v>0</v>
      </c>
      <c r="L118" s="10">
        <f t="shared" si="21"/>
        <v>0</v>
      </c>
      <c r="M118" s="10">
        <f t="shared" si="21"/>
        <v>0</v>
      </c>
      <c r="N118" s="12">
        <f t="shared" si="21"/>
        <v>0</v>
      </c>
      <c r="O118" s="12">
        <f t="shared" si="21"/>
        <v>0</v>
      </c>
      <c r="P118" s="10">
        <f t="shared" si="21"/>
        <v>0</v>
      </c>
      <c r="Q118" s="10">
        <f t="shared" si="21"/>
        <v>0</v>
      </c>
      <c r="R118" s="12">
        <f t="shared" si="21"/>
        <v>0</v>
      </c>
      <c r="S118" s="12">
        <f t="shared" si="21"/>
        <v>0</v>
      </c>
      <c r="T118" s="10">
        <f t="shared" si="21"/>
        <v>0</v>
      </c>
      <c r="U118" s="10">
        <f t="shared" si="21"/>
        <v>0</v>
      </c>
      <c r="V118" s="10">
        <f t="shared" si="21"/>
        <v>0</v>
      </c>
      <c r="W118" s="12">
        <f t="shared" si="21"/>
        <v>0</v>
      </c>
      <c r="X118" s="12">
        <f t="shared" si="21"/>
        <v>0</v>
      </c>
      <c r="Y118" s="10">
        <f t="shared" si="21"/>
        <v>0</v>
      </c>
      <c r="Z118" s="1">
        <f>+IF(X118&lt;&gt;0,+(Y118/X118)*100,0)</f>
        <v>0</v>
      </c>
      <c r="AA118" s="22">
        <f>SUM(AA116:AA117)</f>
        <v>0</v>
      </c>
    </row>
    <row r="119" spans="1:27" ht="12.75">
      <c r="A119" s="48" t="s">
        <v>49</v>
      </c>
      <c r="B119" s="49"/>
      <c r="C119" s="10">
        <v>3568438</v>
      </c>
      <c r="D119" s="11"/>
      <c r="E119" s="10">
        <v>34782100</v>
      </c>
      <c r="F119" s="12">
        <v>94610727</v>
      </c>
      <c r="G119" s="12"/>
      <c r="H119" s="10">
        <v>1231577</v>
      </c>
      <c r="I119" s="10">
        <v>432276</v>
      </c>
      <c r="J119" s="12">
        <v>1663853</v>
      </c>
      <c r="K119" s="12">
        <v>728502</v>
      </c>
      <c r="L119" s="10">
        <v>19372305</v>
      </c>
      <c r="M119" s="10">
        <v>5498391</v>
      </c>
      <c r="N119" s="12">
        <v>25599198</v>
      </c>
      <c r="O119" s="12">
        <v>-1910154</v>
      </c>
      <c r="P119" s="10">
        <v>-3473755</v>
      </c>
      <c r="Q119" s="10">
        <v>456558</v>
      </c>
      <c r="R119" s="12">
        <v>-4927351</v>
      </c>
      <c r="S119" s="12">
        <v>954076</v>
      </c>
      <c r="T119" s="10">
        <v>1240465</v>
      </c>
      <c r="U119" s="10">
        <v>39271271</v>
      </c>
      <c r="V119" s="10">
        <v>41465812</v>
      </c>
      <c r="W119" s="12">
        <v>63801512</v>
      </c>
      <c r="X119" s="12">
        <v>94610727</v>
      </c>
      <c r="Y119" s="10">
        <v>-30809215</v>
      </c>
      <c r="Z119" s="1">
        <v>-32.5642</v>
      </c>
      <c r="AA119" s="22">
        <v>94610727</v>
      </c>
    </row>
    <row r="120" spans="1:27" ht="12.75">
      <c r="A120" s="48" t="s">
        <v>50</v>
      </c>
      <c r="B120" s="38"/>
      <c r="C120" s="16"/>
      <c r="D120" s="17"/>
      <c r="E120" s="16"/>
      <c r="F120" s="18"/>
      <c r="G120" s="18"/>
      <c r="H120" s="16"/>
      <c r="I120" s="16"/>
      <c r="J120" s="18"/>
      <c r="K120" s="18"/>
      <c r="L120" s="16"/>
      <c r="M120" s="16"/>
      <c r="N120" s="18"/>
      <c r="O120" s="18"/>
      <c r="P120" s="16"/>
      <c r="Q120" s="16"/>
      <c r="R120" s="18"/>
      <c r="S120" s="18"/>
      <c r="T120" s="16"/>
      <c r="U120" s="16"/>
      <c r="V120" s="16"/>
      <c r="W120" s="18"/>
      <c r="X120" s="18"/>
      <c r="Y120" s="16"/>
      <c r="Z120" s="3"/>
      <c r="AA120" s="24"/>
    </row>
    <row r="121" spans="1:27" ht="12.75">
      <c r="A121" s="47" t="s">
        <v>92</v>
      </c>
      <c r="B121" s="38"/>
      <c r="C121" s="19">
        <f aca="true" t="shared" si="22" ref="C121:Y121">SUM(C119:C120)</f>
        <v>3568438</v>
      </c>
      <c r="D121" s="20">
        <f t="shared" si="22"/>
        <v>0</v>
      </c>
      <c r="E121" s="19">
        <f t="shared" si="22"/>
        <v>34782100</v>
      </c>
      <c r="F121" s="21">
        <f t="shared" si="22"/>
        <v>94610727</v>
      </c>
      <c r="G121" s="21">
        <f t="shared" si="22"/>
        <v>0</v>
      </c>
      <c r="H121" s="19">
        <f t="shared" si="22"/>
        <v>1231577</v>
      </c>
      <c r="I121" s="19">
        <f t="shared" si="22"/>
        <v>432276</v>
      </c>
      <c r="J121" s="21">
        <f t="shared" si="22"/>
        <v>1663853</v>
      </c>
      <c r="K121" s="21">
        <f t="shared" si="22"/>
        <v>728502</v>
      </c>
      <c r="L121" s="19">
        <f t="shared" si="22"/>
        <v>19372305</v>
      </c>
      <c r="M121" s="19">
        <f t="shared" si="22"/>
        <v>5498391</v>
      </c>
      <c r="N121" s="21">
        <f t="shared" si="22"/>
        <v>25599198</v>
      </c>
      <c r="O121" s="21">
        <f t="shared" si="22"/>
        <v>-1910154</v>
      </c>
      <c r="P121" s="19">
        <f t="shared" si="22"/>
        <v>-3473755</v>
      </c>
      <c r="Q121" s="19">
        <f t="shared" si="22"/>
        <v>456558</v>
      </c>
      <c r="R121" s="21">
        <f t="shared" si="22"/>
        <v>-4927351</v>
      </c>
      <c r="S121" s="21">
        <f t="shared" si="22"/>
        <v>954076</v>
      </c>
      <c r="T121" s="19">
        <f t="shared" si="22"/>
        <v>1240465</v>
      </c>
      <c r="U121" s="19">
        <f t="shared" si="22"/>
        <v>39271271</v>
      </c>
      <c r="V121" s="19">
        <f t="shared" si="22"/>
        <v>41465812</v>
      </c>
      <c r="W121" s="21">
        <f t="shared" si="22"/>
        <v>63801512</v>
      </c>
      <c r="X121" s="21">
        <f t="shared" si="22"/>
        <v>94610727</v>
      </c>
      <c r="Y121" s="19">
        <f t="shared" si="22"/>
        <v>-30809215</v>
      </c>
      <c r="Z121" s="4">
        <f>+IF(X121&lt;&gt;0,+(Y121/X121)*100,0)</f>
        <v>-32.56418799107209</v>
      </c>
      <c r="AA121" s="25">
        <f>SUM(AA119:AA120)</f>
        <v>94610727</v>
      </c>
    </row>
    <row r="122" spans="1:27" ht="12.75">
      <c r="A122" s="50" t="s">
        <v>51</v>
      </c>
      <c r="B122" s="38"/>
      <c r="C122" s="10"/>
      <c r="D122" s="11"/>
      <c r="E122" s="10"/>
      <c r="F122" s="12"/>
      <c r="G122" s="12"/>
      <c r="H122" s="10"/>
      <c r="I122" s="10"/>
      <c r="J122" s="12"/>
      <c r="K122" s="12"/>
      <c r="L122" s="10"/>
      <c r="M122" s="10"/>
      <c r="N122" s="12"/>
      <c r="O122" s="12"/>
      <c r="P122" s="10"/>
      <c r="Q122" s="10"/>
      <c r="R122" s="12"/>
      <c r="S122" s="12"/>
      <c r="T122" s="10"/>
      <c r="U122" s="10"/>
      <c r="V122" s="10"/>
      <c r="W122" s="12"/>
      <c r="X122" s="12"/>
      <c r="Y122" s="10"/>
      <c r="Z122" s="1"/>
      <c r="AA122" s="22"/>
    </row>
    <row r="123" spans="1:27" ht="12.75">
      <c r="A123" s="48" t="s">
        <v>52</v>
      </c>
      <c r="B123" s="38"/>
      <c r="C123" s="13"/>
      <c r="D123" s="14"/>
      <c r="E123" s="13"/>
      <c r="F123" s="15"/>
      <c r="G123" s="15"/>
      <c r="H123" s="13"/>
      <c r="I123" s="13"/>
      <c r="J123" s="15"/>
      <c r="K123" s="15"/>
      <c r="L123" s="13"/>
      <c r="M123" s="13"/>
      <c r="N123" s="15"/>
      <c r="O123" s="15"/>
      <c r="P123" s="13"/>
      <c r="Q123" s="13"/>
      <c r="R123" s="15"/>
      <c r="S123" s="15"/>
      <c r="T123" s="13"/>
      <c r="U123" s="13"/>
      <c r="V123" s="13"/>
      <c r="W123" s="15"/>
      <c r="X123" s="15"/>
      <c r="Y123" s="13"/>
      <c r="Z123" s="2"/>
      <c r="AA123" s="23"/>
    </row>
    <row r="124" spans="1:27" ht="12.75">
      <c r="A124" s="48" t="s">
        <v>53</v>
      </c>
      <c r="B124" s="38"/>
      <c r="C124" s="16">
        <v>4594163</v>
      </c>
      <c r="D124" s="17"/>
      <c r="E124" s="16">
        <v>125922000</v>
      </c>
      <c r="F124" s="18">
        <v>94564477</v>
      </c>
      <c r="G124" s="18"/>
      <c r="H124" s="16">
        <v>2097084</v>
      </c>
      <c r="I124" s="16">
        <v>2474813</v>
      </c>
      <c r="J124" s="18">
        <v>4571897</v>
      </c>
      <c r="K124" s="18">
        <v>1497240</v>
      </c>
      <c r="L124" s="16">
        <v>2472506</v>
      </c>
      <c r="M124" s="16">
        <v>3729760</v>
      </c>
      <c r="N124" s="18">
        <v>7699506</v>
      </c>
      <c r="O124" s="18">
        <v>457232</v>
      </c>
      <c r="P124" s="16">
        <v>8179560</v>
      </c>
      <c r="Q124" s="16">
        <v>8971681</v>
      </c>
      <c r="R124" s="18">
        <v>17608473</v>
      </c>
      <c r="S124" s="18">
        <v>-130691</v>
      </c>
      <c r="T124" s="16">
        <v>7320611</v>
      </c>
      <c r="U124" s="16">
        <v>13813667</v>
      </c>
      <c r="V124" s="16">
        <v>21003587</v>
      </c>
      <c r="W124" s="18">
        <v>50883463</v>
      </c>
      <c r="X124" s="18">
        <v>94564477</v>
      </c>
      <c r="Y124" s="16">
        <v>-43681014</v>
      </c>
      <c r="Z124" s="3">
        <v>-46.1918</v>
      </c>
      <c r="AA124" s="24">
        <v>94564477</v>
      </c>
    </row>
    <row r="125" spans="1:27" ht="12.75">
      <c r="A125" s="47" t="s">
        <v>54</v>
      </c>
      <c r="B125" s="38"/>
      <c r="C125" s="10">
        <f aca="true" t="shared" si="23" ref="C125:Y125">SUM(C123:C124)</f>
        <v>4594163</v>
      </c>
      <c r="D125" s="11">
        <f t="shared" si="23"/>
        <v>0</v>
      </c>
      <c r="E125" s="10">
        <f t="shared" si="23"/>
        <v>125922000</v>
      </c>
      <c r="F125" s="12">
        <f t="shared" si="23"/>
        <v>94564477</v>
      </c>
      <c r="G125" s="12">
        <f t="shared" si="23"/>
        <v>0</v>
      </c>
      <c r="H125" s="10">
        <f t="shared" si="23"/>
        <v>2097084</v>
      </c>
      <c r="I125" s="10">
        <f t="shared" si="23"/>
        <v>2474813</v>
      </c>
      <c r="J125" s="12">
        <f t="shared" si="23"/>
        <v>4571897</v>
      </c>
      <c r="K125" s="12">
        <f t="shared" si="23"/>
        <v>1497240</v>
      </c>
      <c r="L125" s="10">
        <f t="shared" si="23"/>
        <v>2472506</v>
      </c>
      <c r="M125" s="10">
        <f t="shared" si="23"/>
        <v>3729760</v>
      </c>
      <c r="N125" s="12">
        <f t="shared" si="23"/>
        <v>7699506</v>
      </c>
      <c r="O125" s="12">
        <f t="shared" si="23"/>
        <v>457232</v>
      </c>
      <c r="P125" s="10">
        <f t="shared" si="23"/>
        <v>8179560</v>
      </c>
      <c r="Q125" s="10">
        <f t="shared" si="23"/>
        <v>8971681</v>
      </c>
      <c r="R125" s="12">
        <f t="shared" si="23"/>
        <v>17608473</v>
      </c>
      <c r="S125" s="12">
        <f t="shared" si="23"/>
        <v>-130691</v>
      </c>
      <c r="T125" s="10">
        <f t="shared" si="23"/>
        <v>7320611</v>
      </c>
      <c r="U125" s="10">
        <f t="shared" si="23"/>
        <v>13813667</v>
      </c>
      <c r="V125" s="10">
        <f t="shared" si="23"/>
        <v>21003587</v>
      </c>
      <c r="W125" s="12">
        <f t="shared" si="23"/>
        <v>50883463</v>
      </c>
      <c r="X125" s="12">
        <f t="shared" si="23"/>
        <v>94564477</v>
      </c>
      <c r="Y125" s="10">
        <f t="shared" si="23"/>
        <v>-43681014</v>
      </c>
      <c r="Z125" s="1">
        <f>+IF(X125&lt;&gt;0,+(Y125/X125)*100,0)</f>
        <v>-46.191778758528955</v>
      </c>
      <c r="AA125" s="22">
        <f>SUM(AA123:AA124)</f>
        <v>94564477</v>
      </c>
    </row>
    <row r="126" spans="1:27" ht="12.75">
      <c r="A126" s="51" t="s">
        <v>55</v>
      </c>
      <c r="B126" s="38"/>
      <c r="C126" s="13">
        <v>3735444</v>
      </c>
      <c r="D126" s="14"/>
      <c r="E126" s="13">
        <v>3564045</v>
      </c>
      <c r="F126" s="15">
        <v>4155645</v>
      </c>
      <c r="G126" s="15"/>
      <c r="H126" s="13">
        <v>51089</v>
      </c>
      <c r="I126" s="13">
        <v>7688</v>
      </c>
      <c r="J126" s="15">
        <v>58777</v>
      </c>
      <c r="K126" s="15">
        <v>304046</v>
      </c>
      <c r="L126" s="13">
        <v>390810</v>
      </c>
      <c r="M126" s="13">
        <v>229447</v>
      </c>
      <c r="N126" s="15">
        <v>924303</v>
      </c>
      <c r="O126" s="15">
        <v>143477</v>
      </c>
      <c r="P126" s="13">
        <v>1564575</v>
      </c>
      <c r="Q126" s="13">
        <v>39582</v>
      </c>
      <c r="R126" s="15">
        <v>1747634</v>
      </c>
      <c r="S126" s="15"/>
      <c r="T126" s="13">
        <v>41214</v>
      </c>
      <c r="U126" s="13">
        <v>14689</v>
      </c>
      <c r="V126" s="13">
        <v>55903</v>
      </c>
      <c r="W126" s="15">
        <v>2786617</v>
      </c>
      <c r="X126" s="15">
        <v>4155645</v>
      </c>
      <c r="Y126" s="13">
        <v>-1369028</v>
      </c>
      <c r="Z126" s="2">
        <v>-32.9438</v>
      </c>
      <c r="AA126" s="23">
        <v>4155645</v>
      </c>
    </row>
    <row r="127" spans="1:27" ht="12.75">
      <c r="A127" s="50" t="s">
        <v>56</v>
      </c>
      <c r="B127" s="38"/>
      <c r="C127" s="10">
        <v>8536284</v>
      </c>
      <c r="D127" s="11"/>
      <c r="E127" s="10">
        <v>10280000</v>
      </c>
      <c r="F127" s="12">
        <v>20074748</v>
      </c>
      <c r="G127" s="12"/>
      <c r="H127" s="10">
        <v>109913</v>
      </c>
      <c r="I127" s="10">
        <v>240507</v>
      </c>
      <c r="J127" s="12">
        <v>350420</v>
      </c>
      <c r="K127" s="12">
        <v>807779</v>
      </c>
      <c r="L127" s="10">
        <v>403145</v>
      </c>
      <c r="M127" s="10">
        <v>2754663</v>
      </c>
      <c r="N127" s="12">
        <v>3965587</v>
      </c>
      <c r="O127" s="12">
        <v>195741</v>
      </c>
      <c r="P127" s="10">
        <v>694106</v>
      </c>
      <c r="Q127" s="10">
        <v>1901702</v>
      </c>
      <c r="R127" s="12">
        <v>2791549</v>
      </c>
      <c r="S127" s="12">
        <v>2039282</v>
      </c>
      <c r="T127" s="10">
        <v>698702</v>
      </c>
      <c r="U127" s="10">
        <v>74409</v>
      </c>
      <c r="V127" s="10">
        <v>2812393</v>
      </c>
      <c r="W127" s="12">
        <v>9919949</v>
      </c>
      <c r="X127" s="12">
        <v>20074748</v>
      </c>
      <c r="Y127" s="10">
        <v>-10154799</v>
      </c>
      <c r="Z127" s="1">
        <v>-50.5849</v>
      </c>
      <c r="AA127" s="22">
        <v>20074748</v>
      </c>
    </row>
    <row r="128" spans="1:27" ht="12.75">
      <c r="A128" s="50" t="s">
        <v>57</v>
      </c>
      <c r="B128" s="38"/>
      <c r="C128" s="10">
        <v>3517270</v>
      </c>
      <c r="D128" s="11"/>
      <c r="E128" s="10">
        <v>40171696</v>
      </c>
      <c r="F128" s="12">
        <v>82791493</v>
      </c>
      <c r="G128" s="12"/>
      <c r="H128" s="10">
        <v>526918</v>
      </c>
      <c r="I128" s="10">
        <v>377431</v>
      </c>
      <c r="J128" s="12">
        <v>904349</v>
      </c>
      <c r="K128" s="12">
        <v>2719949</v>
      </c>
      <c r="L128" s="10">
        <v>4341029</v>
      </c>
      <c r="M128" s="10">
        <v>4800410</v>
      </c>
      <c r="N128" s="12">
        <v>11861388</v>
      </c>
      <c r="O128" s="12">
        <v>2018981</v>
      </c>
      <c r="P128" s="10">
        <v>2041837</v>
      </c>
      <c r="Q128" s="10">
        <v>12012436</v>
      </c>
      <c r="R128" s="12">
        <v>16073254</v>
      </c>
      <c r="S128" s="12">
        <v>4806054</v>
      </c>
      <c r="T128" s="10">
        <v>5838977</v>
      </c>
      <c r="U128" s="10">
        <v>5394300</v>
      </c>
      <c r="V128" s="10">
        <v>16039331</v>
      </c>
      <c r="W128" s="12">
        <v>44878322</v>
      </c>
      <c r="X128" s="12">
        <v>82791493</v>
      </c>
      <c r="Y128" s="10">
        <v>-37913171</v>
      </c>
      <c r="Z128" s="1">
        <v>-45.7936</v>
      </c>
      <c r="AA128" s="22">
        <v>82791493</v>
      </c>
    </row>
    <row r="129" spans="1:27" ht="12.75">
      <c r="A129" s="51" t="s">
        <v>58</v>
      </c>
      <c r="B129" s="49"/>
      <c r="C129" s="10">
        <v>83671604</v>
      </c>
      <c r="D129" s="11"/>
      <c r="E129" s="10">
        <v>65700000</v>
      </c>
      <c r="F129" s="12">
        <v>75981642</v>
      </c>
      <c r="G129" s="12"/>
      <c r="H129" s="10">
        <v>5247</v>
      </c>
      <c r="I129" s="10"/>
      <c r="J129" s="12">
        <v>5247</v>
      </c>
      <c r="K129" s="12">
        <v>96441</v>
      </c>
      <c r="L129" s="10">
        <v>2544491</v>
      </c>
      <c r="M129" s="10">
        <v>1436670</v>
      </c>
      <c r="N129" s="12">
        <v>4077602</v>
      </c>
      <c r="O129" s="12">
        <v>1090259</v>
      </c>
      <c r="P129" s="10">
        <v>12733975</v>
      </c>
      <c r="Q129" s="10">
        <v>2513751</v>
      </c>
      <c r="R129" s="12">
        <v>16337985</v>
      </c>
      <c r="S129" s="12">
        <v>36868</v>
      </c>
      <c r="T129" s="10">
        <v>3818922</v>
      </c>
      <c r="U129" s="10">
        <v>18282944</v>
      </c>
      <c r="V129" s="10">
        <v>22138734</v>
      </c>
      <c r="W129" s="12">
        <v>42559568</v>
      </c>
      <c r="X129" s="12">
        <v>75981642</v>
      </c>
      <c r="Y129" s="10">
        <v>-33422074</v>
      </c>
      <c r="Z129" s="1">
        <v>-43.987</v>
      </c>
      <c r="AA129" s="22">
        <v>75981642</v>
      </c>
    </row>
    <row r="130" spans="1:27" ht="12.75">
      <c r="A130" s="50" t="s">
        <v>59</v>
      </c>
      <c r="B130" s="38"/>
      <c r="C130" s="10"/>
      <c r="D130" s="11"/>
      <c r="E130" s="10"/>
      <c r="F130" s="12"/>
      <c r="G130" s="12"/>
      <c r="H130" s="10"/>
      <c r="I130" s="10"/>
      <c r="J130" s="12"/>
      <c r="K130" s="12"/>
      <c r="L130" s="10"/>
      <c r="M130" s="10"/>
      <c r="N130" s="12"/>
      <c r="O130" s="12"/>
      <c r="P130" s="10"/>
      <c r="Q130" s="10"/>
      <c r="R130" s="12"/>
      <c r="S130" s="12"/>
      <c r="T130" s="10"/>
      <c r="U130" s="10"/>
      <c r="V130" s="10"/>
      <c r="W130" s="12"/>
      <c r="X130" s="12"/>
      <c r="Y130" s="10"/>
      <c r="Z130" s="1"/>
      <c r="AA130" s="22"/>
    </row>
    <row r="131" spans="1:27" ht="12.75">
      <c r="A131" s="50" t="s">
        <v>60</v>
      </c>
      <c r="B131" s="38"/>
      <c r="C131" s="16">
        <v>403999</v>
      </c>
      <c r="D131" s="17"/>
      <c r="E131" s="16"/>
      <c r="F131" s="18">
        <v>2776209</v>
      </c>
      <c r="G131" s="18"/>
      <c r="H131" s="16"/>
      <c r="I131" s="16">
        <v>880595</v>
      </c>
      <c r="J131" s="18">
        <v>880595</v>
      </c>
      <c r="K131" s="18">
        <v>-234</v>
      </c>
      <c r="L131" s="16">
        <v>586817</v>
      </c>
      <c r="M131" s="16">
        <v>31899</v>
      </c>
      <c r="N131" s="18">
        <v>618482</v>
      </c>
      <c r="O131" s="18"/>
      <c r="P131" s="16">
        <v>179369</v>
      </c>
      <c r="Q131" s="16"/>
      <c r="R131" s="18">
        <v>179369</v>
      </c>
      <c r="S131" s="18"/>
      <c r="T131" s="16"/>
      <c r="U131" s="16">
        <v>97278</v>
      </c>
      <c r="V131" s="16">
        <v>97278</v>
      </c>
      <c r="W131" s="18">
        <v>1775724</v>
      </c>
      <c r="X131" s="18">
        <v>2776209</v>
      </c>
      <c r="Y131" s="16">
        <v>-1000485</v>
      </c>
      <c r="Z131" s="3">
        <v>-36.0378</v>
      </c>
      <c r="AA131" s="24">
        <v>2776209</v>
      </c>
    </row>
    <row r="132" spans="1:27" ht="12.75">
      <c r="A132" s="53" t="s">
        <v>67</v>
      </c>
      <c r="B132" s="54"/>
      <c r="C132" s="55">
        <f aca="true" t="shared" si="24" ref="C132:Y132">+C5+C37+C69</f>
        <v>258396485</v>
      </c>
      <c r="D132" s="56">
        <f t="shared" si="24"/>
        <v>0</v>
      </c>
      <c r="E132" s="55">
        <f t="shared" si="24"/>
        <v>1737412866</v>
      </c>
      <c r="F132" s="57">
        <f t="shared" si="24"/>
        <v>2233410248</v>
      </c>
      <c r="G132" s="57">
        <f t="shared" si="24"/>
        <v>2828258</v>
      </c>
      <c r="H132" s="55">
        <f t="shared" si="24"/>
        <v>63892356</v>
      </c>
      <c r="I132" s="55">
        <f t="shared" si="24"/>
        <v>68629937</v>
      </c>
      <c r="J132" s="57">
        <f t="shared" si="24"/>
        <v>135350551</v>
      </c>
      <c r="K132" s="57">
        <f t="shared" si="24"/>
        <v>143183184</v>
      </c>
      <c r="L132" s="55">
        <f t="shared" si="24"/>
        <v>100843252</v>
      </c>
      <c r="M132" s="55">
        <f t="shared" si="24"/>
        <v>171076321</v>
      </c>
      <c r="N132" s="57">
        <f t="shared" si="24"/>
        <v>415102757</v>
      </c>
      <c r="O132" s="57">
        <f t="shared" si="24"/>
        <v>43262550</v>
      </c>
      <c r="P132" s="55">
        <f t="shared" si="24"/>
        <v>103430695</v>
      </c>
      <c r="Q132" s="55">
        <f t="shared" si="24"/>
        <v>132334407</v>
      </c>
      <c r="R132" s="57">
        <f t="shared" si="24"/>
        <v>279027652</v>
      </c>
      <c r="S132" s="57">
        <f t="shared" si="24"/>
        <v>32672561</v>
      </c>
      <c r="T132" s="55">
        <f t="shared" si="24"/>
        <v>82738121</v>
      </c>
      <c r="U132" s="55">
        <f t="shared" si="24"/>
        <v>267887419</v>
      </c>
      <c r="V132" s="55">
        <f t="shared" si="24"/>
        <v>383298101</v>
      </c>
      <c r="W132" s="57">
        <f t="shared" si="24"/>
        <v>1212779061</v>
      </c>
      <c r="X132" s="57">
        <f t="shared" si="24"/>
        <v>2233410248</v>
      </c>
      <c r="Y132" s="55">
        <f t="shared" si="24"/>
        <v>-1020631187</v>
      </c>
      <c r="Z132" s="58">
        <f>+IF(X132&lt;&gt;0,+(Y132/X132)*100,0)</f>
        <v>-45.69833007231728</v>
      </c>
      <c r="AA132" s="59">
        <f>+AA5+AA37+AA69</f>
        <v>2233410248</v>
      </c>
    </row>
    <row r="133" spans="1:27" ht="4.5" customHeight="1">
      <c r="A133" s="60"/>
      <c r="B133" s="38"/>
      <c r="C133" s="61"/>
      <c r="D133" s="62"/>
      <c r="E133" s="61"/>
      <c r="F133" s="63"/>
      <c r="G133" s="63"/>
      <c r="H133" s="61"/>
      <c r="I133" s="61"/>
      <c r="J133" s="63"/>
      <c r="K133" s="63"/>
      <c r="L133" s="61"/>
      <c r="M133" s="61"/>
      <c r="N133" s="63"/>
      <c r="O133" s="63"/>
      <c r="P133" s="61"/>
      <c r="Q133" s="61"/>
      <c r="R133" s="63"/>
      <c r="S133" s="63"/>
      <c r="T133" s="61"/>
      <c r="U133" s="61"/>
      <c r="V133" s="61"/>
      <c r="W133" s="63"/>
      <c r="X133" s="63"/>
      <c r="Y133" s="61"/>
      <c r="Z133" s="64"/>
      <c r="AA133" s="65"/>
    </row>
    <row r="134" spans="1:27" ht="12.75">
      <c r="A134" s="66" t="s">
        <v>68</v>
      </c>
      <c r="B134" s="38" t="s">
        <v>69</v>
      </c>
      <c r="C134" s="39">
        <f aca="true" t="shared" si="25" ref="C134:Y134">C144+C147+C148+C151+C154+C155+SUM(C158:C164)</f>
        <v>387706926</v>
      </c>
      <c r="D134" s="40">
        <f t="shared" si="25"/>
        <v>0</v>
      </c>
      <c r="E134" s="39">
        <f t="shared" si="25"/>
        <v>392583435</v>
      </c>
      <c r="F134" s="41">
        <f t="shared" si="25"/>
        <v>397910135</v>
      </c>
      <c r="G134" s="41">
        <f t="shared" si="25"/>
        <v>12210486</v>
      </c>
      <c r="H134" s="39">
        <f t="shared" si="25"/>
        <v>25731505</v>
      </c>
      <c r="I134" s="39">
        <f t="shared" si="25"/>
        <v>35141054</v>
      </c>
      <c r="J134" s="41">
        <f t="shared" si="25"/>
        <v>73083045</v>
      </c>
      <c r="K134" s="41">
        <f t="shared" si="25"/>
        <v>41502059</v>
      </c>
      <c r="L134" s="39">
        <f t="shared" si="25"/>
        <v>31362876</v>
      </c>
      <c r="M134" s="39">
        <f t="shared" si="25"/>
        <v>44688988</v>
      </c>
      <c r="N134" s="41">
        <f t="shared" si="25"/>
        <v>117553923</v>
      </c>
      <c r="O134" s="41">
        <f t="shared" si="25"/>
        <v>32486528</v>
      </c>
      <c r="P134" s="39">
        <f t="shared" si="25"/>
        <v>34108128</v>
      </c>
      <c r="Q134" s="39">
        <f t="shared" si="25"/>
        <v>30137968</v>
      </c>
      <c r="R134" s="41">
        <f t="shared" si="25"/>
        <v>96732624</v>
      </c>
      <c r="S134" s="41">
        <f t="shared" si="25"/>
        <v>14354619</v>
      </c>
      <c r="T134" s="39">
        <f t="shared" si="25"/>
        <v>24758370</v>
      </c>
      <c r="U134" s="39">
        <f t="shared" si="25"/>
        <v>29322794</v>
      </c>
      <c r="V134" s="39">
        <f t="shared" si="25"/>
        <v>68435783</v>
      </c>
      <c r="W134" s="41">
        <f t="shared" si="25"/>
        <v>355805375</v>
      </c>
      <c r="X134" s="41">
        <f t="shared" si="25"/>
        <v>397910135</v>
      </c>
      <c r="Y134" s="39">
        <f t="shared" si="25"/>
        <v>-42104760</v>
      </c>
      <c r="Z134" s="42">
        <f>+IF(X134&lt;&gt;0,+(Y134/X134)*100,0)</f>
        <v>-10.581474633713464</v>
      </c>
      <c r="AA134" s="43">
        <f>AA144+AA147+AA148+AA151+AA154+AA155+SUM(AA158:AA164)</f>
        <v>397910135</v>
      </c>
    </row>
    <row r="135" spans="1:27" ht="12.75">
      <c r="A135" s="45" t="s">
        <v>33</v>
      </c>
      <c r="B135" s="46"/>
      <c r="C135" s="10">
        <v>112702428</v>
      </c>
      <c r="D135" s="11"/>
      <c r="E135" s="10">
        <v>104585752</v>
      </c>
      <c r="F135" s="12">
        <v>104585752</v>
      </c>
      <c r="G135" s="12">
        <v>976462</v>
      </c>
      <c r="H135" s="10">
        <v>1553609</v>
      </c>
      <c r="I135" s="10">
        <v>2896317</v>
      </c>
      <c r="J135" s="12">
        <v>5426388</v>
      </c>
      <c r="K135" s="12">
        <v>8567057</v>
      </c>
      <c r="L135" s="10">
        <v>5818922</v>
      </c>
      <c r="M135" s="10">
        <v>17545728</v>
      </c>
      <c r="N135" s="12">
        <v>31931707</v>
      </c>
      <c r="O135" s="12">
        <v>12924471</v>
      </c>
      <c r="P135" s="10">
        <v>13144496</v>
      </c>
      <c r="Q135" s="10">
        <v>11032132</v>
      </c>
      <c r="R135" s="12">
        <v>37101099</v>
      </c>
      <c r="S135" s="12">
        <v>1195747</v>
      </c>
      <c r="T135" s="10">
        <v>6638679</v>
      </c>
      <c r="U135" s="10">
        <v>7752669</v>
      </c>
      <c r="V135" s="10">
        <v>15587095</v>
      </c>
      <c r="W135" s="12">
        <v>90046289</v>
      </c>
      <c r="X135" s="12">
        <v>104585752</v>
      </c>
      <c r="Y135" s="10">
        <v>-14539463</v>
      </c>
      <c r="Z135" s="1">
        <v>-13.902</v>
      </c>
      <c r="AA135" s="22">
        <v>104585752</v>
      </c>
    </row>
    <row r="136" spans="1:27" ht="12.75">
      <c r="A136" s="45" t="s">
        <v>34</v>
      </c>
      <c r="B136" s="46"/>
      <c r="C136" s="10">
        <v>11713125</v>
      </c>
      <c r="D136" s="11"/>
      <c r="E136" s="10">
        <v>10904740</v>
      </c>
      <c r="F136" s="12">
        <v>10904740</v>
      </c>
      <c r="G136" s="12"/>
      <c r="H136" s="10">
        <v>82156</v>
      </c>
      <c r="I136" s="10">
        <v>72227</v>
      </c>
      <c r="J136" s="12">
        <v>154383</v>
      </c>
      <c r="K136" s="12">
        <v>660000</v>
      </c>
      <c r="L136" s="10">
        <v>153264</v>
      </c>
      <c r="M136" s="10">
        <v>1110101</v>
      </c>
      <c r="N136" s="12">
        <v>1923365</v>
      </c>
      <c r="O136" s="12"/>
      <c r="P136" s="10">
        <v>135240</v>
      </c>
      <c r="Q136" s="10">
        <v>135240</v>
      </c>
      <c r="R136" s="12">
        <v>270480</v>
      </c>
      <c r="S136" s="12">
        <v>489110</v>
      </c>
      <c r="T136" s="10">
        <v>1127030</v>
      </c>
      <c r="U136" s="10">
        <v>775355</v>
      </c>
      <c r="V136" s="10">
        <v>2391495</v>
      </c>
      <c r="W136" s="12">
        <v>4739723</v>
      </c>
      <c r="X136" s="12">
        <v>10904740</v>
      </c>
      <c r="Y136" s="10">
        <v>-6165017</v>
      </c>
      <c r="Z136" s="1">
        <v>-56.5352</v>
      </c>
      <c r="AA136" s="22">
        <v>10904740</v>
      </c>
    </row>
    <row r="137" spans="1:27" ht="12.75">
      <c r="A137" s="45" t="s">
        <v>35</v>
      </c>
      <c r="B137" s="46"/>
      <c r="C137" s="10">
        <v>36743463</v>
      </c>
      <c r="D137" s="11"/>
      <c r="E137" s="10">
        <v>33517147</v>
      </c>
      <c r="F137" s="12">
        <v>36224570</v>
      </c>
      <c r="G137" s="12">
        <v>1970229</v>
      </c>
      <c r="H137" s="10">
        <v>2403223</v>
      </c>
      <c r="I137" s="10">
        <v>3400821</v>
      </c>
      <c r="J137" s="12">
        <v>7774273</v>
      </c>
      <c r="K137" s="12">
        <v>5064110</v>
      </c>
      <c r="L137" s="10">
        <v>3514061</v>
      </c>
      <c r="M137" s="10">
        <v>4004522</v>
      </c>
      <c r="N137" s="12">
        <v>12582693</v>
      </c>
      <c r="O137" s="12">
        <v>2066784</v>
      </c>
      <c r="P137" s="10">
        <v>3010674</v>
      </c>
      <c r="Q137" s="10">
        <v>4138670</v>
      </c>
      <c r="R137" s="12">
        <v>9216128</v>
      </c>
      <c r="S137" s="12">
        <v>1469901</v>
      </c>
      <c r="T137" s="10">
        <v>1676511</v>
      </c>
      <c r="U137" s="10">
        <v>2753139</v>
      </c>
      <c r="V137" s="10">
        <v>5899551</v>
      </c>
      <c r="W137" s="12">
        <v>35472645</v>
      </c>
      <c r="X137" s="12">
        <v>36224570</v>
      </c>
      <c r="Y137" s="10">
        <v>-751925</v>
      </c>
      <c r="Z137" s="1">
        <v>-2.0757</v>
      </c>
      <c r="AA137" s="22">
        <v>36224570</v>
      </c>
    </row>
    <row r="138" spans="1:27" ht="12.75">
      <c r="A138" s="45" t="s">
        <v>36</v>
      </c>
      <c r="B138" s="46"/>
      <c r="C138" s="10">
        <v>2161675</v>
      </c>
      <c r="D138" s="11"/>
      <c r="E138" s="10">
        <v>3263084</v>
      </c>
      <c r="F138" s="12">
        <v>3263084</v>
      </c>
      <c r="G138" s="12">
        <v>188850</v>
      </c>
      <c r="H138" s="10">
        <v>295728</v>
      </c>
      <c r="I138" s="10">
        <v>261550</v>
      </c>
      <c r="J138" s="12">
        <v>746128</v>
      </c>
      <c r="K138" s="12">
        <v>392690</v>
      </c>
      <c r="L138" s="10">
        <v>43686</v>
      </c>
      <c r="M138" s="10">
        <v>114179</v>
      </c>
      <c r="N138" s="12">
        <v>550555</v>
      </c>
      <c r="O138" s="12">
        <v>136106</v>
      </c>
      <c r="P138" s="10">
        <v>255098</v>
      </c>
      <c r="Q138" s="10">
        <v>239792</v>
      </c>
      <c r="R138" s="12">
        <v>630996</v>
      </c>
      <c r="S138" s="12">
        <v>84300</v>
      </c>
      <c r="T138" s="10">
        <v>216423</v>
      </c>
      <c r="U138" s="10">
        <v>299442</v>
      </c>
      <c r="V138" s="10">
        <v>600165</v>
      </c>
      <c r="W138" s="12">
        <v>2527844</v>
      </c>
      <c r="X138" s="12">
        <v>3263084</v>
      </c>
      <c r="Y138" s="10">
        <v>-735240</v>
      </c>
      <c r="Z138" s="1">
        <v>-22.5321</v>
      </c>
      <c r="AA138" s="22">
        <v>3263084</v>
      </c>
    </row>
    <row r="139" spans="1:27" ht="12.75">
      <c r="A139" s="45" t="s">
        <v>37</v>
      </c>
      <c r="B139" s="46"/>
      <c r="C139" s="10">
        <v>29231642</v>
      </c>
      <c r="D139" s="11"/>
      <c r="E139" s="10">
        <v>26492486</v>
      </c>
      <c r="F139" s="12">
        <v>26492486</v>
      </c>
      <c r="G139" s="12">
        <v>128175</v>
      </c>
      <c r="H139" s="10">
        <v>2222778</v>
      </c>
      <c r="I139" s="10">
        <v>2708089</v>
      </c>
      <c r="J139" s="12">
        <v>5059042</v>
      </c>
      <c r="K139" s="12">
        <v>3347366</v>
      </c>
      <c r="L139" s="10">
        <v>3851512</v>
      </c>
      <c r="M139" s="10">
        <v>3598286</v>
      </c>
      <c r="N139" s="12">
        <v>10797164</v>
      </c>
      <c r="O139" s="12">
        <v>3930243</v>
      </c>
      <c r="P139" s="10">
        <v>2020213</v>
      </c>
      <c r="Q139" s="10">
        <v>1842742</v>
      </c>
      <c r="R139" s="12">
        <v>7793198</v>
      </c>
      <c r="S139" s="12">
        <v>2775201</v>
      </c>
      <c r="T139" s="10">
        <v>2826830</v>
      </c>
      <c r="U139" s="10">
        <v>3494207</v>
      </c>
      <c r="V139" s="10">
        <v>9096238</v>
      </c>
      <c r="W139" s="12">
        <v>32745642</v>
      </c>
      <c r="X139" s="12">
        <v>26492486</v>
      </c>
      <c r="Y139" s="10">
        <v>6253156</v>
      </c>
      <c r="Z139" s="1">
        <v>23.6035</v>
      </c>
      <c r="AA139" s="22">
        <v>26492486</v>
      </c>
    </row>
    <row r="140" spans="1:27" ht="12.75">
      <c r="A140" s="45" t="s">
        <v>38</v>
      </c>
      <c r="B140" s="46"/>
      <c r="C140" s="10">
        <v>2009674</v>
      </c>
      <c r="D140" s="11"/>
      <c r="E140" s="10">
        <v>3265579</v>
      </c>
      <c r="F140" s="12">
        <v>1265579</v>
      </c>
      <c r="G140" s="12"/>
      <c r="H140" s="10">
        <v>57700</v>
      </c>
      <c r="I140" s="10"/>
      <c r="J140" s="12">
        <v>57700</v>
      </c>
      <c r="K140" s="12">
        <v>245823</v>
      </c>
      <c r="L140" s="10">
        <v>33630</v>
      </c>
      <c r="M140" s="10">
        <v>142100</v>
      </c>
      <c r="N140" s="12">
        <v>421553</v>
      </c>
      <c r="O140" s="12">
        <v>83300</v>
      </c>
      <c r="P140" s="10">
        <v>344789</v>
      </c>
      <c r="Q140" s="10"/>
      <c r="R140" s="12">
        <v>428089</v>
      </c>
      <c r="S140" s="12"/>
      <c r="T140" s="10">
        <v>151250</v>
      </c>
      <c r="U140" s="10">
        <v>-55038</v>
      </c>
      <c r="V140" s="10">
        <v>96212</v>
      </c>
      <c r="W140" s="12">
        <v>1003554</v>
      </c>
      <c r="X140" s="12">
        <v>1265579</v>
      </c>
      <c r="Y140" s="10">
        <v>-262025</v>
      </c>
      <c r="Z140" s="1">
        <v>-20.704</v>
      </c>
      <c r="AA140" s="22">
        <v>1265579</v>
      </c>
    </row>
    <row r="141" spans="1:27" ht="12.75">
      <c r="A141" s="45" t="s">
        <v>39</v>
      </c>
      <c r="B141" s="38"/>
      <c r="C141" s="10"/>
      <c r="D141" s="11"/>
      <c r="E141" s="10"/>
      <c r="F141" s="12"/>
      <c r="G141" s="12"/>
      <c r="H141" s="10"/>
      <c r="I141" s="10"/>
      <c r="J141" s="12"/>
      <c r="K141" s="12"/>
      <c r="L141" s="10"/>
      <c r="M141" s="10"/>
      <c r="N141" s="12"/>
      <c r="O141" s="12"/>
      <c r="P141" s="10"/>
      <c r="Q141" s="10"/>
      <c r="R141" s="12"/>
      <c r="S141" s="12"/>
      <c r="T141" s="10"/>
      <c r="U141" s="10"/>
      <c r="V141" s="10"/>
      <c r="W141" s="12"/>
      <c r="X141" s="12"/>
      <c r="Y141" s="10"/>
      <c r="Z141" s="1"/>
      <c r="AA141" s="22"/>
    </row>
    <row r="142" spans="1:27" ht="12.75">
      <c r="A142" s="45" t="s">
        <v>40</v>
      </c>
      <c r="B142" s="38"/>
      <c r="C142" s="13"/>
      <c r="D142" s="14"/>
      <c r="E142" s="13"/>
      <c r="F142" s="15"/>
      <c r="G142" s="15"/>
      <c r="H142" s="13"/>
      <c r="I142" s="13"/>
      <c r="J142" s="15"/>
      <c r="K142" s="15"/>
      <c r="L142" s="13"/>
      <c r="M142" s="13"/>
      <c r="N142" s="15"/>
      <c r="O142" s="15"/>
      <c r="P142" s="13"/>
      <c r="Q142" s="13"/>
      <c r="R142" s="15"/>
      <c r="S142" s="15"/>
      <c r="T142" s="13"/>
      <c r="U142" s="13"/>
      <c r="V142" s="13"/>
      <c r="W142" s="15"/>
      <c r="X142" s="15"/>
      <c r="Y142" s="13"/>
      <c r="Z142" s="2"/>
      <c r="AA142" s="23"/>
    </row>
    <row r="143" spans="1:27" ht="12.75">
      <c r="A143" s="45" t="s">
        <v>41</v>
      </c>
      <c r="B143" s="38"/>
      <c r="C143" s="16"/>
      <c r="D143" s="17"/>
      <c r="E143" s="16"/>
      <c r="F143" s="18"/>
      <c r="G143" s="18"/>
      <c r="H143" s="16"/>
      <c r="I143" s="16"/>
      <c r="J143" s="18"/>
      <c r="K143" s="18"/>
      <c r="L143" s="16"/>
      <c r="M143" s="16"/>
      <c r="N143" s="18"/>
      <c r="O143" s="18"/>
      <c r="P143" s="16"/>
      <c r="Q143" s="16"/>
      <c r="R143" s="18"/>
      <c r="S143" s="18"/>
      <c r="T143" s="16"/>
      <c r="U143" s="16"/>
      <c r="V143" s="16"/>
      <c r="W143" s="18"/>
      <c r="X143" s="18"/>
      <c r="Y143" s="16"/>
      <c r="Z143" s="3"/>
      <c r="AA143" s="24"/>
    </row>
    <row r="144" spans="1:27" ht="12.75">
      <c r="A144" s="47" t="s">
        <v>42</v>
      </c>
      <c r="B144" s="38"/>
      <c r="C144" s="10">
        <f aca="true" t="shared" si="26" ref="C144:Y144">SUM(C135:C143)</f>
        <v>194562007</v>
      </c>
      <c r="D144" s="11">
        <f t="shared" si="26"/>
        <v>0</v>
      </c>
      <c r="E144" s="10">
        <f t="shared" si="26"/>
        <v>182028788</v>
      </c>
      <c r="F144" s="12">
        <f t="shared" si="26"/>
        <v>182736211</v>
      </c>
      <c r="G144" s="12">
        <f t="shared" si="26"/>
        <v>3263716</v>
      </c>
      <c r="H144" s="10">
        <f t="shared" si="26"/>
        <v>6615194</v>
      </c>
      <c r="I144" s="10">
        <f t="shared" si="26"/>
        <v>9339004</v>
      </c>
      <c r="J144" s="12">
        <f t="shared" si="26"/>
        <v>19217914</v>
      </c>
      <c r="K144" s="12">
        <f t="shared" si="26"/>
        <v>18277046</v>
      </c>
      <c r="L144" s="10">
        <f t="shared" si="26"/>
        <v>13415075</v>
      </c>
      <c r="M144" s="10">
        <f t="shared" si="26"/>
        <v>26514916</v>
      </c>
      <c r="N144" s="12">
        <f t="shared" si="26"/>
        <v>58207037</v>
      </c>
      <c r="O144" s="12">
        <f t="shared" si="26"/>
        <v>19140904</v>
      </c>
      <c r="P144" s="10">
        <f t="shared" si="26"/>
        <v>18910510</v>
      </c>
      <c r="Q144" s="10">
        <f t="shared" si="26"/>
        <v>17388576</v>
      </c>
      <c r="R144" s="12">
        <f t="shared" si="26"/>
        <v>55439990</v>
      </c>
      <c r="S144" s="12">
        <f t="shared" si="26"/>
        <v>6014259</v>
      </c>
      <c r="T144" s="10">
        <f t="shared" si="26"/>
        <v>12636723</v>
      </c>
      <c r="U144" s="10">
        <f t="shared" si="26"/>
        <v>15019774</v>
      </c>
      <c r="V144" s="10">
        <f t="shared" si="26"/>
        <v>33670756</v>
      </c>
      <c r="W144" s="12">
        <f t="shared" si="26"/>
        <v>166535697</v>
      </c>
      <c r="X144" s="12">
        <f t="shared" si="26"/>
        <v>182736211</v>
      </c>
      <c r="Y144" s="10">
        <f t="shared" si="26"/>
        <v>-16200514</v>
      </c>
      <c r="Z144" s="1">
        <f>+IF(X144&lt;&gt;0,+(Y144/X144)*100,0)</f>
        <v>-8.86551927028847</v>
      </c>
      <c r="AA144" s="22">
        <f>SUM(AA135:AA143)</f>
        <v>182736211</v>
      </c>
    </row>
    <row r="145" spans="1:27" ht="12.75">
      <c r="A145" s="48" t="s">
        <v>43</v>
      </c>
      <c r="B145" s="49"/>
      <c r="C145" s="10">
        <v>5830110</v>
      </c>
      <c r="D145" s="11"/>
      <c r="E145" s="10">
        <v>5764593</v>
      </c>
      <c r="F145" s="12">
        <v>5252593</v>
      </c>
      <c r="G145" s="12">
        <v>184659</v>
      </c>
      <c r="H145" s="10">
        <v>1122302</v>
      </c>
      <c r="I145" s="10">
        <v>1740775</v>
      </c>
      <c r="J145" s="12">
        <v>3047736</v>
      </c>
      <c r="K145" s="12">
        <v>480683</v>
      </c>
      <c r="L145" s="10">
        <v>192077</v>
      </c>
      <c r="M145" s="10">
        <v>468895</v>
      </c>
      <c r="N145" s="12">
        <v>1141655</v>
      </c>
      <c r="O145" s="12">
        <v>318162</v>
      </c>
      <c r="P145" s="10">
        <v>768030</v>
      </c>
      <c r="Q145" s="10">
        <v>105690</v>
      </c>
      <c r="R145" s="12">
        <v>1191882</v>
      </c>
      <c r="S145" s="12">
        <v>38408</v>
      </c>
      <c r="T145" s="10"/>
      <c r="U145" s="10">
        <v>-200900</v>
      </c>
      <c r="V145" s="10">
        <v>-162492</v>
      </c>
      <c r="W145" s="12">
        <v>5218781</v>
      </c>
      <c r="X145" s="12">
        <v>5252593</v>
      </c>
      <c r="Y145" s="10">
        <v>-33812</v>
      </c>
      <c r="Z145" s="1">
        <v>-0.6437</v>
      </c>
      <c r="AA145" s="22">
        <v>5252593</v>
      </c>
    </row>
    <row r="146" spans="1:27" ht="12.75">
      <c r="A146" s="48" t="s">
        <v>44</v>
      </c>
      <c r="B146" s="38"/>
      <c r="C146" s="16">
        <v>1804976</v>
      </c>
      <c r="D146" s="17"/>
      <c r="E146" s="16">
        <v>1704533</v>
      </c>
      <c r="F146" s="18">
        <v>1754121</v>
      </c>
      <c r="G146" s="18"/>
      <c r="H146" s="16">
        <v>201770</v>
      </c>
      <c r="I146" s="16">
        <v>426221</v>
      </c>
      <c r="J146" s="18">
        <v>627991</v>
      </c>
      <c r="K146" s="18">
        <v>647780</v>
      </c>
      <c r="L146" s="16">
        <v>320247</v>
      </c>
      <c r="M146" s="16">
        <v>24983</v>
      </c>
      <c r="N146" s="18">
        <v>993010</v>
      </c>
      <c r="O146" s="18">
        <v>26600</v>
      </c>
      <c r="P146" s="16">
        <v>42543</v>
      </c>
      <c r="Q146" s="16">
        <v>1440</v>
      </c>
      <c r="R146" s="18">
        <v>70583</v>
      </c>
      <c r="S146" s="18">
        <v>29499</v>
      </c>
      <c r="T146" s="16">
        <v>-8610</v>
      </c>
      <c r="U146" s="16"/>
      <c r="V146" s="16">
        <v>20889</v>
      </c>
      <c r="W146" s="18">
        <v>1712473</v>
      </c>
      <c r="X146" s="18">
        <v>1754121</v>
      </c>
      <c r="Y146" s="16">
        <v>-41648</v>
      </c>
      <c r="Z146" s="3">
        <v>-2.3743</v>
      </c>
      <c r="AA146" s="24">
        <v>1754121</v>
      </c>
    </row>
    <row r="147" spans="1:27" ht="12.75">
      <c r="A147" s="47" t="s">
        <v>45</v>
      </c>
      <c r="B147" s="38"/>
      <c r="C147" s="19">
        <f aca="true" t="shared" si="27" ref="C147:Y147">SUM(C145:C146)</f>
        <v>7635086</v>
      </c>
      <c r="D147" s="20">
        <f t="shared" si="27"/>
        <v>0</v>
      </c>
      <c r="E147" s="19">
        <f t="shared" si="27"/>
        <v>7469126</v>
      </c>
      <c r="F147" s="21">
        <f t="shared" si="27"/>
        <v>7006714</v>
      </c>
      <c r="G147" s="21">
        <f t="shared" si="27"/>
        <v>184659</v>
      </c>
      <c r="H147" s="19">
        <f t="shared" si="27"/>
        <v>1324072</v>
      </c>
      <c r="I147" s="19">
        <f t="shared" si="27"/>
        <v>2166996</v>
      </c>
      <c r="J147" s="21">
        <f t="shared" si="27"/>
        <v>3675727</v>
      </c>
      <c r="K147" s="21">
        <f t="shared" si="27"/>
        <v>1128463</v>
      </c>
      <c r="L147" s="19">
        <f t="shared" si="27"/>
        <v>512324</v>
      </c>
      <c r="M147" s="19">
        <f t="shared" si="27"/>
        <v>493878</v>
      </c>
      <c r="N147" s="21">
        <f t="shared" si="27"/>
        <v>2134665</v>
      </c>
      <c r="O147" s="21">
        <f t="shared" si="27"/>
        <v>344762</v>
      </c>
      <c r="P147" s="19">
        <f t="shared" si="27"/>
        <v>810573</v>
      </c>
      <c r="Q147" s="19">
        <f t="shared" si="27"/>
        <v>107130</v>
      </c>
      <c r="R147" s="21">
        <f t="shared" si="27"/>
        <v>1262465</v>
      </c>
      <c r="S147" s="21">
        <f t="shared" si="27"/>
        <v>67907</v>
      </c>
      <c r="T147" s="19">
        <f t="shared" si="27"/>
        <v>-8610</v>
      </c>
      <c r="U147" s="19">
        <f t="shared" si="27"/>
        <v>-200900</v>
      </c>
      <c r="V147" s="19">
        <f t="shared" si="27"/>
        <v>-141603</v>
      </c>
      <c r="W147" s="21">
        <f t="shared" si="27"/>
        <v>6931254</v>
      </c>
      <c r="X147" s="21">
        <f t="shared" si="27"/>
        <v>7006714</v>
      </c>
      <c r="Y147" s="19">
        <f t="shared" si="27"/>
        <v>-75460</v>
      </c>
      <c r="Z147" s="4">
        <f>+IF(X147&lt;&gt;0,+(Y147/X147)*100,0)</f>
        <v>-1.0769670347612303</v>
      </c>
      <c r="AA147" s="25">
        <f>SUM(AA145:AA146)</f>
        <v>7006714</v>
      </c>
    </row>
    <row r="148" spans="1:27" ht="12.75">
      <c r="A148" s="50" t="s">
        <v>91</v>
      </c>
      <c r="B148" s="38"/>
      <c r="C148" s="10"/>
      <c r="D148" s="11"/>
      <c r="E148" s="10">
        <v>9197</v>
      </c>
      <c r="F148" s="12">
        <v>9197</v>
      </c>
      <c r="G148" s="12"/>
      <c r="H148" s="10"/>
      <c r="I148" s="10"/>
      <c r="J148" s="12"/>
      <c r="K148" s="12"/>
      <c r="L148" s="10"/>
      <c r="M148" s="10"/>
      <c r="N148" s="12"/>
      <c r="O148" s="12">
        <v>7350</v>
      </c>
      <c r="P148" s="10"/>
      <c r="Q148" s="10"/>
      <c r="R148" s="12">
        <v>7350</v>
      </c>
      <c r="S148" s="12"/>
      <c r="T148" s="10">
        <v>1800</v>
      </c>
      <c r="U148" s="10"/>
      <c r="V148" s="10">
        <v>1800</v>
      </c>
      <c r="W148" s="12">
        <v>9150</v>
      </c>
      <c r="X148" s="12">
        <v>9197</v>
      </c>
      <c r="Y148" s="10">
        <v>-47</v>
      </c>
      <c r="Z148" s="1">
        <v>-0.511</v>
      </c>
      <c r="AA148" s="22">
        <v>9197</v>
      </c>
    </row>
    <row r="149" spans="1:27" ht="12.75">
      <c r="A149" s="48" t="s">
        <v>46</v>
      </c>
      <c r="B149" s="38"/>
      <c r="C149" s="13"/>
      <c r="D149" s="14"/>
      <c r="E149" s="13"/>
      <c r="F149" s="15"/>
      <c r="G149" s="15"/>
      <c r="H149" s="13"/>
      <c r="I149" s="13"/>
      <c r="J149" s="15"/>
      <c r="K149" s="15"/>
      <c r="L149" s="13"/>
      <c r="M149" s="13"/>
      <c r="N149" s="15"/>
      <c r="O149" s="15"/>
      <c r="P149" s="13"/>
      <c r="Q149" s="13"/>
      <c r="R149" s="15"/>
      <c r="S149" s="15"/>
      <c r="T149" s="13"/>
      <c r="U149" s="13"/>
      <c r="V149" s="13"/>
      <c r="W149" s="15"/>
      <c r="X149" s="15"/>
      <c r="Y149" s="13"/>
      <c r="Z149" s="2"/>
      <c r="AA149" s="23"/>
    </row>
    <row r="150" spans="1:27" ht="12.75">
      <c r="A150" s="48" t="s">
        <v>47</v>
      </c>
      <c r="B150" s="38"/>
      <c r="C150" s="16"/>
      <c r="D150" s="17"/>
      <c r="E150" s="16"/>
      <c r="F150" s="18"/>
      <c r="G150" s="18"/>
      <c r="H150" s="16"/>
      <c r="I150" s="16"/>
      <c r="J150" s="18"/>
      <c r="K150" s="18"/>
      <c r="L150" s="16"/>
      <c r="M150" s="16"/>
      <c r="N150" s="18"/>
      <c r="O150" s="18"/>
      <c r="P150" s="16"/>
      <c r="Q150" s="16"/>
      <c r="R150" s="18"/>
      <c r="S150" s="18"/>
      <c r="T150" s="16"/>
      <c r="U150" s="16"/>
      <c r="V150" s="16"/>
      <c r="W150" s="18"/>
      <c r="X150" s="18"/>
      <c r="Y150" s="16"/>
      <c r="Z150" s="3"/>
      <c r="AA150" s="24"/>
    </row>
    <row r="151" spans="1:27" ht="12.75">
      <c r="A151" s="47" t="s">
        <v>48</v>
      </c>
      <c r="B151" s="38"/>
      <c r="C151" s="10">
        <f aca="true" t="shared" si="28" ref="C151:Y151">SUM(C149:C150)</f>
        <v>0</v>
      </c>
      <c r="D151" s="11">
        <f t="shared" si="28"/>
        <v>0</v>
      </c>
      <c r="E151" s="10">
        <f t="shared" si="28"/>
        <v>0</v>
      </c>
      <c r="F151" s="12">
        <f t="shared" si="28"/>
        <v>0</v>
      </c>
      <c r="G151" s="12">
        <f t="shared" si="28"/>
        <v>0</v>
      </c>
      <c r="H151" s="10">
        <f t="shared" si="28"/>
        <v>0</v>
      </c>
      <c r="I151" s="10">
        <f t="shared" si="28"/>
        <v>0</v>
      </c>
      <c r="J151" s="12">
        <f t="shared" si="28"/>
        <v>0</v>
      </c>
      <c r="K151" s="12">
        <f t="shared" si="28"/>
        <v>0</v>
      </c>
      <c r="L151" s="10">
        <f t="shared" si="28"/>
        <v>0</v>
      </c>
      <c r="M151" s="10">
        <f t="shared" si="28"/>
        <v>0</v>
      </c>
      <c r="N151" s="12">
        <f t="shared" si="28"/>
        <v>0</v>
      </c>
      <c r="O151" s="12">
        <f t="shared" si="28"/>
        <v>0</v>
      </c>
      <c r="P151" s="10">
        <f t="shared" si="28"/>
        <v>0</v>
      </c>
      <c r="Q151" s="10">
        <f t="shared" si="28"/>
        <v>0</v>
      </c>
      <c r="R151" s="12">
        <f t="shared" si="28"/>
        <v>0</v>
      </c>
      <c r="S151" s="12">
        <f t="shared" si="28"/>
        <v>0</v>
      </c>
      <c r="T151" s="10">
        <f t="shared" si="28"/>
        <v>0</v>
      </c>
      <c r="U151" s="10">
        <f t="shared" si="28"/>
        <v>0</v>
      </c>
      <c r="V151" s="10">
        <f t="shared" si="28"/>
        <v>0</v>
      </c>
      <c r="W151" s="12">
        <f t="shared" si="28"/>
        <v>0</v>
      </c>
      <c r="X151" s="12">
        <f t="shared" si="28"/>
        <v>0</v>
      </c>
      <c r="Y151" s="10">
        <f t="shared" si="28"/>
        <v>0</v>
      </c>
      <c r="Z151" s="1">
        <f>+IF(X151&lt;&gt;0,+(Y151/X151)*100,0)</f>
        <v>0</v>
      </c>
      <c r="AA151" s="22">
        <f>SUM(AA149:AA150)</f>
        <v>0</v>
      </c>
    </row>
    <row r="152" spans="1:27" ht="12.75">
      <c r="A152" s="48" t="s">
        <v>49</v>
      </c>
      <c r="B152" s="49"/>
      <c r="C152" s="10">
        <v>23151326</v>
      </c>
      <c r="D152" s="11"/>
      <c r="E152" s="10">
        <v>28239438</v>
      </c>
      <c r="F152" s="12">
        <v>28201073</v>
      </c>
      <c r="G152" s="12">
        <v>159924</v>
      </c>
      <c r="H152" s="10">
        <v>1816104</v>
      </c>
      <c r="I152" s="10">
        <v>3280122</v>
      </c>
      <c r="J152" s="12">
        <v>5256150</v>
      </c>
      <c r="K152" s="12">
        <v>4289326</v>
      </c>
      <c r="L152" s="10">
        <v>1899603</v>
      </c>
      <c r="M152" s="10">
        <v>2703732</v>
      </c>
      <c r="N152" s="12">
        <v>8892661</v>
      </c>
      <c r="O152" s="12">
        <v>1723294</v>
      </c>
      <c r="P152" s="10">
        <v>2298650</v>
      </c>
      <c r="Q152" s="10">
        <v>1474536</v>
      </c>
      <c r="R152" s="12">
        <v>5496480</v>
      </c>
      <c r="S152" s="12">
        <v>858127</v>
      </c>
      <c r="T152" s="10">
        <v>1287941</v>
      </c>
      <c r="U152" s="10">
        <v>1607859</v>
      </c>
      <c r="V152" s="10">
        <v>3753927</v>
      </c>
      <c r="W152" s="12">
        <v>23399218</v>
      </c>
      <c r="X152" s="12">
        <v>28201073</v>
      </c>
      <c r="Y152" s="10">
        <v>-4801855</v>
      </c>
      <c r="Z152" s="1">
        <v>-17.0272</v>
      </c>
      <c r="AA152" s="22">
        <v>28201073</v>
      </c>
    </row>
    <row r="153" spans="1:27" ht="12.75">
      <c r="A153" s="48" t="s">
        <v>50</v>
      </c>
      <c r="B153" s="38"/>
      <c r="C153" s="16"/>
      <c r="D153" s="17"/>
      <c r="E153" s="16"/>
      <c r="F153" s="18"/>
      <c r="G153" s="18"/>
      <c r="H153" s="16"/>
      <c r="I153" s="16"/>
      <c r="J153" s="18"/>
      <c r="K153" s="18"/>
      <c r="L153" s="16"/>
      <c r="M153" s="16"/>
      <c r="N153" s="18"/>
      <c r="O153" s="18"/>
      <c r="P153" s="16"/>
      <c r="Q153" s="16"/>
      <c r="R153" s="18"/>
      <c r="S153" s="18"/>
      <c r="T153" s="16"/>
      <c r="U153" s="16"/>
      <c r="V153" s="16"/>
      <c r="W153" s="18"/>
      <c r="X153" s="18"/>
      <c r="Y153" s="16"/>
      <c r="Z153" s="3"/>
      <c r="AA153" s="24"/>
    </row>
    <row r="154" spans="1:27" ht="12.75">
      <c r="A154" s="47" t="s">
        <v>92</v>
      </c>
      <c r="B154" s="38"/>
      <c r="C154" s="19">
        <f aca="true" t="shared" si="29" ref="C154:Y154">SUM(C152:C153)</f>
        <v>23151326</v>
      </c>
      <c r="D154" s="20">
        <f t="shared" si="29"/>
        <v>0</v>
      </c>
      <c r="E154" s="19">
        <f t="shared" si="29"/>
        <v>28239438</v>
      </c>
      <c r="F154" s="21">
        <f t="shared" si="29"/>
        <v>28201073</v>
      </c>
      <c r="G154" s="21">
        <f t="shared" si="29"/>
        <v>159924</v>
      </c>
      <c r="H154" s="19">
        <f t="shared" si="29"/>
        <v>1816104</v>
      </c>
      <c r="I154" s="19">
        <f t="shared" si="29"/>
        <v>3280122</v>
      </c>
      <c r="J154" s="21">
        <f t="shared" si="29"/>
        <v>5256150</v>
      </c>
      <c r="K154" s="21">
        <f t="shared" si="29"/>
        <v>4289326</v>
      </c>
      <c r="L154" s="19">
        <f t="shared" si="29"/>
        <v>1899603</v>
      </c>
      <c r="M154" s="19">
        <f t="shared" si="29"/>
        <v>2703732</v>
      </c>
      <c r="N154" s="21">
        <f t="shared" si="29"/>
        <v>8892661</v>
      </c>
      <c r="O154" s="21">
        <f t="shared" si="29"/>
        <v>1723294</v>
      </c>
      <c r="P154" s="19">
        <f t="shared" si="29"/>
        <v>2298650</v>
      </c>
      <c r="Q154" s="19">
        <f t="shared" si="29"/>
        <v>1474536</v>
      </c>
      <c r="R154" s="21">
        <f t="shared" si="29"/>
        <v>5496480</v>
      </c>
      <c r="S154" s="21">
        <f t="shared" si="29"/>
        <v>858127</v>
      </c>
      <c r="T154" s="19">
        <f t="shared" si="29"/>
        <v>1287941</v>
      </c>
      <c r="U154" s="19">
        <f t="shared" si="29"/>
        <v>1607859</v>
      </c>
      <c r="V154" s="19">
        <f t="shared" si="29"/>
        <v>3753927</v>
      </c>
      <c r="W154" s="21">
        <f t="shared" si="29"/>
        <v>23399218</v>
      </c>
      <c r="X154" s="21">
        <f t="shared" si="29"/>
        <v>28201073</v>
      </c>
      <c r="Y154" s="19">
        <f t="shared" si="29"/>
        <v>-4801855</v>
      </c>
      <c r="Z154" s="4">
        <f>+IF(X154&lt;&gt;0,+(Y154/X154)*100,0)</f>
        <v>-17.02720673075099</v>
      </c>
      <c r="AA154" s="25">
        <f>SUM(AA152:AA153)</f>
        <v>28201073</v>
      </c>
    </row>
    <row r="155" spans="1:27" ht="12.75">
      <c r="A155" s="50" t="s">
        <v>51</v>
      </c>
      <c r="B155" s="38"/>
      <c r="C155" s="10"/>
      <c r="D155" s="11"/>
      <c r="E155" s="10"/>
      <c r="F155" s="12"/>
      <c r="G155" s="12"/>
      <c r="H155" s="10"/>
      <c r="I155" s="10"/>
      <c r="J155" s="12"/>
      <c r="K155" s="12"/>
      <c r="L155" s="10"/>
      <c r="M155" s="10"/>
      <c r="N155" s="12"/>
      <c r="O155" s="12"/>
      <c r="P155" s="10"/>
      <c r="Q155" s="10"/>
      <c r="R155" s="12"/>
      <c r="S155" s="12"/>
      <c r="T155" s="10"/>
      <c r="U155" s="10"/>
      <c r="V155" s="10"/>
      <c r="W155" s="12"/>
      <c r="X155" s="12"/>
      <c r="Y155" s="10"/>
      <c r="Z155" s="1"/>
      <c r="AA155" s="22"/>
    </row>
    <row r="156" spans="1:27" ht="12.75">
      <c r="A156" s="48" t="s">
        <v>52</v>
      </c>
      <c r="B156" s="38"/>
      <c r="C156" s="13"/>
      <c r="D156" s="14"/>
      <c r="E156" s="13"/>
      <c r="F156" s="15"/>
      <c r="G156" s="15"/>
      <c r="H156" s="13"/>
      <c r="I156" s="13"/>
      <c r="J156" s="15"/>
      <c r="K156" s="15"/>
      <c r="L156" s="13"/>
      <c r="M156" s="13"/>
      <c r="N156" s="15"/>
      <c r="O156" s="15"/>
      <c r="P156" s="13"/>
      <c r="Q156" s="13"/>
      <c r="R156" s="15"/>
      <c r="S156" s="15"/>
      <c r="T156" s="13"/>
      <c r="U156" s="13"/>
      <c r="V156" s="13"/>
      <c r="W156" s="15"/>
      <c r="X156" s="15"/>
      <c r="Y156" s="13"/>
      <c r="Z156" s="2"/>
      <c r="AA156" s="23"/>
    </row>
    <row r="157" spans="1:27" ht="12.75">
      <c r="A157" s="48" t="s">
        <v>53</v>
      </c>
      <c r="B157" s="38"/>
      <c r="C157" s="16"/>
      <c r="D157" s="17"/>
      <c r="E157" s="16">
        <v>651872</v>
      </c>
      <c r="F157" s="18">
        <v>651872</v>
      </c>
      <c r="G157" s="18"/>
      <c r="H157" s="16"/>
      <c r="I157" s="16"/>
      <c r="J157" s="18"/>
      <c r="K157" s="18"/>
      <c r="L157" s="16"/>
      <c r="M157" s="16"/>
      <c r="N157" s="18"/>
      <c r="O157" s="18"/>
      <c r="P157" s="16"/>
      <c r="Q157" s="16"/>
      <c r="R157" s="18"/>
      <c r="S157" s="18"/>
      <c r="T157" s="16"/>
      <c r="U157" s="16"/>
      <c r="V157" s="16"/>
      <c r="W157" s="18"/>
      <c r="X157" s="18">
        <v>651872</v>
      </c>
      <c r="Y157" s="16">
        <v>-651872</v>
      </c>
      <c r="Z157" s="3">
        <v>-100</v>
      </c>
      <c r="AA157" s="24">
        <v>651872</v>
      </c>
    </row>
    <row r="158" spans="1:27" ht="12.75">
      <c r="A158" s="47" t="s">
        <v>54</v>
      </c>
      <c r="B158" s="38"/>
      <c r="C158" s="10">
        <f aca="true" t="shared" si="30" ref="C158:Y158">SUM(C156:C157)</f>
        <v>0</v>
      </c>
      <c r="D158" s="11">
        <f t="shared" si="30"/>
        <v>0</v>
      </c>
      <c r="E158" s="10">
        <f t="shared" si="30"/>
        <v>651872</v>
      </c>
      <c r="F158" s="12">
        <f t="shared" si="30"/>
        <v>651872</v>
      </c>
      <c r="G158" s="12">
        <f t="shared" si="30"/>
        <v>0</v>
      </c>
      <c r="H158" s="10">
        <f t="shared" si="30"/>
        <v>0</v>
      </c>
      <c r="I158" s="10">
        <f t="shared" si="30"/>
        <v>0</v>
      </c>
      <c r="J158" s="12">
        <f t="shared" si="30"/>
        <v>0</v>
      </c>
      <c r="K158" s="12">
        <f t="shared" si="30"/>
        <v>0</v>
      </c>
      <c r="L158" s="10">
        <f t="shared" si="30"/>
        <v>0</v>
      </c>
      <c r="M158" s="10">
        <f t="shared" si="30"/>
        <v>0</v>
      </c>
      <c r="N158" s="12">
        <f t="shared" si="30"/>
        <v>0</v>
      </c>
      <c r="O158" s="12">
        <f t="shared" si="30"/>
        <v>0</v>
      </c>
      <c r="P158" s="10">
        <f t="shared" si="30"/>
        <v>0</v>
      </c>
      <c r="Q158" s="10">
        <f t="shared" si="30"/>
        <v>0</v>
      </c>
      <c r="R158" s="12">
        <f t="shared" si="30"/>
        <v>0</v>
      </c>
      <c r="S158" s="12">
        <f t="shared" si="30"/>
        <v>0</v>
      </c>
      <c r="T158" s="10">
        <f t="shared" si="30"/>
        <v>0</v>
      </c>
      <c r="U158" s="10">
        <f t="shared" si="30"/>
        <v>0</v>
      </c>
      <c r="V158" s="10">
        <f t="shared" si="30"/>
        <v>0</v>
      </c>
      <c r="W158" s="12">
        <f t="shared" si="30"/>
        <v>0</v>
      </c>
      <c r="X158" s="12">
        <f t="shared" si="30"/>
        <v>651872</v>
      </c>
      <c r="Y158" s="10">
        <f t="shared" si="30"/>
        <v>-651872</v>
      </c>
      <c r="Z158" s="1">
        <f>+IF(X158&lt;&gt;0,+(Y158/X158)*100,0)</f>
        <v>-100</v>
      </c>
      <c r="AA158" s="22">
        <f>SUM(AA156:AA157)</f>
        <v>651872</v>
      </c>
    </row>
    <row r="159" spans="1:27" ht="12.75">
      <c r="A159" s="51" t="s">
        <v>55</v>
      </c>
      <c r="B159" s="38"/>
      <c r="C159" s="13">
        <v>1232797</v>
      </c>
      <c r="D159" s="14"/>
      <c r="E159" s="13">
        <v>1178001</v>
      </c>
      <c r="F159" s="15">
        <v>1178001</v>
      </c>
      <c r="G159" s="15"/>
      <c r="H159" s="13">
        <v>21047</v>
      </c>
      <c r="I159" s="13">
        <v>12205</v>
      </c>
      <c r="J159" s="15">
        <v>33252</v>
      </c>
      <c r="K159" s="15">
        <v>187221</v>
      </c>
      <c r="L159" s="13">
        <v>14050</v>
      </c>
      <c r="M159" s="13">
        <v>91801</v>
      </c>
      <c r="N159" s="15">
        <v>293072</v>
      </c>
      <c r="O159" s="15">
        <v>13356</v>
      </c>
      <c r="P159" s="13">
        <v>56617</v>
      </c>
      <c r="Q159" s="13">
        <v>103600</v>
      </c>
      <c r="R159" s="15">
        <v>173573</v>
      </c>
      <c r="S159" s="15">
        <v>19015</v>
      </c>
      <c r="T159" s="13">
        <v>36202</v>
      </c>
      <c r="U159" s="13">
        <v>44186</v>
      </c>
      <c r="V159" s="13">
        <v>99403</v>
      </c>
      <c r="W159" s="15">
        <v>599300</v>
      </c>
      <c r="X159" s="15">
        <v>1178001</v>
      </c>
      <c r="Y159" s="13">
        <v>-578701</v>
      </c>
      <c r="Z159" s="2">
        <v>-49.1257</v>
      </c>
      <c r="AA159" s="23">
        <v>1178001</v>
      </c>
    </row>
    <row r="160" spans="1:27" ht="12.75">
      <c r="A160" s="50" t="s">
        <v>56</v>
      </c>
      <c r="B160" s="38"/>
      <c r="C160" s="10">
        <v>7650738</v>
      </c>
      <c r="D160" s="11"/>
      <c r="E160" s="10">
        <v>7226394</v>
      </c>
      <c r="F160" s="12">
        <v>7518171</v>
      </c>
      <c r="G160" s="12"/>
      <c r="H160" s="10">
        <v>258357</v>
      </c>
      <c r="I160" s="10">
        <v>216110</v>
      </c>
      <c r="J160" s="12">
        <v>474467</v>
      </c>
      <c r="K160" s="12">
        <v>483515</v>
      </c>
      <c r="L160" s="10">
        <v>55267</v>
      </c>
      <c r="M160" s="10">
        <v>376719</v>
      </c>
      <c r="N160" s="12">
        <v>915501</v>
      </c>
      <c r="O160" s="12">
        <v>436250</v>
      </c>
      <c r="P160" s="10">
        <v>623065</v>
      </c>
      <c r="Q160" s="10">
        <v>1119021</v>
      </c>
      <c r="R160" s="12">
        <v>2178336</v>
      </c>
      <c r="S160" s="12">
        <v>366809</v>
      </c>
      <c r="T160" s="10">
        <v>593771</v>
      </c>
      <c r="U160" s="10">
        <v>944271</v>
      </c>
      <c r="V160" s="10">
        <v>1904851</v>
      </c>
      <c r="W160" s="12">
        <v>5473155</v>
      </c>
      <c r="X160" s="12">
        <v>7518171</v>
      </c>
      <c r="Y160" s="10">
        <v>-2045016</v>
      </c>
      <c r="Z160" s="1">
        <v>-27.201</v>
      </c>
      <c r="AA160" s="22">
        <v>7518171</v>
      </c>
    </row>
    <row r="161" spans="1:27" ht="12.75">
      <c r="A161" s="50" t="s">
        <v>57</v>
      </c>
      <c r="B161" s="38"/>
      <c r="C161" s="10">
        <v>127315592</v>
      </c>
      <c r="D161" s="11"/>
      <c r="E161" s="10">
        <v>139160287</v>
      </c>
      <c r="F161" s="12">
        <v>141133564</v>
      </c>
      <c r="G161" s="12">
        <v>7443146</v>
      </c>
      <c r="H161" s="10">
        <v>12039152</v>
      </c>
      <c r="I161" s="10">
        <v>17021467</v>
      </c>
      <c r="J161" s="12">
        <v>36503765</v>
      </c>
      <c r="K161" s="12">
        <v>13954830</v>
      </c>
      <c r="L161" s="10">
        <v>12091216</v>
      </c>
      <c r="M161" s="10">
        <v>11673136</v>
      </c>
      <c r="N161" s="12">
        <v>37719182</v>
      </c>
      <c r="O161" s="12">
        <v>8339589</v>
      </c>
      <c r="P161" s="10">
        <v>8784386</v>
      </c>
      <c r="Q161" s="10">
        <v>8451199</v>
      </c>
      <c r="R161" s="12">
        <v>25575174</v>
      </c>
      <c r="S161" s="12">
        <v>6962467</v>
      </c>
      <c r="T161" s="10">
        <v>8905613</v>
      </c>
      <c r="U161" s="10">
        <v>9957949</v>
      </c>
      <c r="V161" s="10">
        <v>25826029</v>
      </c>
      <c r="W161" s="12">
        <v>125624150</v>
      </c>
      <c r="X161" s="12">
        <v>141133564</v>
      </c>
      <c r="Y161" s="10">
        <v>-15509414</v>
      </c>
      <c r="Z161" s="1">
        <v>-10.9892</v>
      </c>
      <c r="AA161" s="22">
        <v>141133564</v>
      </c>
    </row>
    <row r="162" spans="1:27" ht="12.75">
      <c r="A162" s="51" t="s">
        <v>58</v>
      </c>
      <c r="B162" s="49"/>
      <c r="C162" s="10">
        <v>26159380</v>
      </c>
      <c r="D162" s="11"/>
      <c r="E162" s="10">
        <v>26620332</v>
      </c>
      <c r="F162" s="12">
        <v>29475332</v>
      </c>
      <c r="G162" s="12">
        <v>1159041</v>
      </c>
      <c r="H162" s="10">
        <v>3657579</v>
      </c>
      <c r="I162" s="10">
        <v>3105150</v>
      </c>
      <c r="J162" s="12">
        <v>7921770</v>
      </c>
      <c r="K162" s="12">
        <v>3181658</v>
      </c>
      <c r="L162" s="10">
        <v>3375341</v>
      </c>
      <c r="M162" s="10">
        <v>2834806</v>
      </c>
      <c r="N162" s="12">
        <v>9391805</v>
      </c>
      <c r="O162" s="12">
        <v>2481023</v>
      </c>
      <c r="P162" s="10">
        <v>2624327</v>
      </c>
      <c r="Q162" s="10">
        <v>1493906</v>
      </c>
      <c r="R162" s="12">
        <v>6599256</v>
      </c>
      <c r="S162" s="12">
        <v>66035</v>
      </c>
      <c r="T162" s="10">
        <v>1304930</v>
      </c>
      <c r="U162" s="10">
        <v>1949655</v>
      </c>
      <c r="V162" s="10">
        <v>3320620</v>
      </c>
      <c r="W162" s="12">
        <v>27233451</v>
      </c>
      <c r="X162" s="12">
        <v>29475332</v>
      </c>
      <c r="Y162" s="10">
        <v>-2241881</v>
      </c>
      <c r="Z162" s="1">
        <v>-7.606</v>
      </c>
      <c r="AA162" s="22">
        <v>29475332</v>
      </c>
    </row>
    <row r="163" spans="1:27" ht="12.75">
      <c r="A163" s="50" t="s">
        <v>59</v>
      </c>
      <c r="B163" s="38"/>
      <c r="C163" s="10"/>
      <c r="D163" s="11"/>
      <c r="E163" s="10"/>
      <c r="F163" s="12"/>
      <c r="G163" s="12"/>
      <c r="H163" s="10"/>
      <c r="I163" s="10"/>
      <c r="J163" s="12"/>
      <c r="K163" s="12"/>
      <c r="L163" s="10"/>
      <c r="M163" s="10"/>
      <c r="N163" s="12"/>
      <c r="O163" s="12"/>
      <c r="P163" s="10"/>
      <c r="Q163" s="10"/>
      <c r="R163" s="12"/>
      <c r="S163" s="12"/>
      <c r="T163" s="10"/>
      <c r="U163" s="10"/>
      <c r="V163" s="10"/>
      <c r="W163" s="12"/>
      <c r="X163" s="12"/>
      <c r="Y163" s="10"/>
      <c r="Z163" s="1"/>
      <c r="AA163" s="22"/>
    </row>
    <row r="164" spans="1:27" ht="12.75">
      <c r="A164" s="50" t="s">
        <v>60</v>
      </c>
      <c r="B164" s="38"/>
      <c r="C164" s="16"/>
      <c r="D164" s="17"/>
      <c r="E164" s="16"/>
      <c r="F164" s="18"/>
      <c r="G164" s="18"/>
      <c r="H164" s="16"/>
      <c r="I164" s="16"/>
      <c r="J164" s="18"/>
      <c r="K164" s="18"/>
      <c r="L164" s="16"/>
      <c r="M164" s="16"/>
      <c r="N164" s="18"/>
      <c r="O164" s="18"/>
      <c r="P164" s="16"/>
      <c r="Q164" s="16"/>
      <c r="R164" s="18"/>
      <c r="S164" s="18"/>
      <c r="T164" s="16"/>
      <c r="U164" s="16"/>
      <c r="V164" s="16"/>
      <c r="W164" s="18"/>
      <c r="X164" s="18"/>
      <c r="Y164" s="16"/>
      <c r="Z164" s="3"/>
      <c r="AA164" s="24"/>
    </row>
    <row r="165" spans="1:27" ht="4.5" customHeight="1">
      <c r="A165" s="67"/>
      <c r="B165" s="38"/>
      <c r="C165" s="10"/>
      <c r="D165" s="11"/>
      <c r="E165" s="10"/>
      <c r="F165" s="12"/>
      <c r="G165" s="12"/>
      <c r="H165" s="10"/>
      <c r="I165" s="10"/>
      <c r="J165" s="12"/>
      <c r="K165" s="12"/>
      <c r="L165" s="10"/>
      <c r="M165" s="10"/>
      <c r="N165" s="12"/>
      <c r="O165" s="12"/>
      <c r="P165" s="10"/>
      <c r="Q165" s="10"/>
      <c r="R165" s="12"/>
      <c r="S165" s="12"/>
      <c r="T165" s="10"/>
      <c r="U165" s="10"/>
      <c r="V165" s="10"/>
      <c r="W165" s="12"/>
      <c r="X165" s="12"/>
      <c r="Y165" s="10"/>
      <c r="Z165" s="1"/>
      <c r="AA165" s="22"/>
    </row>
    <row r="166" spans="1:27" ht="12.75">
      <c r="A166" s="37" t="s">
        <v>70</v>
      </c>
      <c r="B166" s="38"/>
      <c r="C166" s="39"/>
      <c r="D166" s="40"/>
      <c r="E166" s="39"/>
      <c r="F166" s="41"/>
      <c r="G166" s="41"/>
      <c r="H166" s="39"/>
      <c r="I166" s="39"/>
      <c r="J166" s="41"/>
      <c r="K166" s="41"/>
      <c r="L166" s="39"/>
      <c r="M166" s="39"/>
      <c r="N166" s="41"/>
      <c r="O166" s="41"/>
      <c r="P166" s="39"/>
      <c r="Q166" s="39"/>
      <c r="R166" s="41"/>
      <c r="S166" s="41"/>
      <c r="T166" s="39"/>
      <c r="U166" s="39"/>
      <c r="V166" s="39"/>
      <c r="W166" s="41"/>
      <c r="X166" s="41"/>
      <c r="Y166" s="39"/>
      <c r="Z166" s="42"/>
      <c r="AA166" s="43"/>
    </row>
    <row r="167" spans="1:27" ht="12.75">
      <c r="A167" s="68" t="s">
        <v>71</v>
      </c>
      <c r="B167" s="46"/>
      <c r="C167" s="10"/>
      <c r="D167" s="11"/>
      <c r="E167" s="10"/>
      <c r="F167" s="12"/>
      <c r="G167" s="12"/>
      <c r="H167" s="10"/>
      <c r="I167" s="10"/>
      <c r="J167" s="12"/>
      <c r="K167" s="12"/>
      <c r="L167" s="10"/>
      <c r="M167" s="10"/>
      <c r="N167" s="12"/>
      <c r="O167" s="12"/>
      <c r="P167" s="10"/>
      <c r="Q167" s="10"/>
      <c r="R167" s="12"/>
      <c r="S167" s="12"/>
      <c r="T167" s="10"/>
      <c r="U167" s="10"/>
      <c r="V167" s="10"/>
      <c r="W167" s="12"/>
      <c r="X167" s="12"/>
      <c r="Y167" s="10"/>
      <c r="Z167" s="1"/>
      <c r="AA167" s="22"/>
    </row>
    <row r="168" spans="1:27" ht="12.75">
      <c r="A168" s="68" t="s">
        <v>72</v>
      </c>
      <c r="B168" s="46"/>
      <c r="C168" s="10">
        <v>652370</v>
      </c>
      <c r="D168" s="11"/>
      <c r="E168" s="10">
        <v>1266624</v>
      </c>
      <c r="F168" s="12">
        <v>1266624</v>
      </c>
      <c r="G168" s="12">
        <v>43827</v>
      </c>
      <c r="H168" s="10">
        <v>38688</v>
      </c>
      <c r="I168" s="10"/>
      <c r="J168" s="12">
        <v>82515</v>
      </c>
      <c r="K168" s="12">
        <v>56853</v>
      </c>
      <c r="L168" s="10"/>
      <c r="M168" s="10"/>
      <c r="N168" s="12">
        <v>56853</v>
      </c>
      <c r="O168" s="12">
        <v>25123</v>
      </c>
      <c r="P168" s="10">
        <v>20871</v>
      </c>
      <c r="Q168" s="10">
        <v>31195</v>
      </c>
      <c r="R168" s="12">
        <v>77189</v>
      </c>
      <c r="S168" s="12"/>
      <c r="T168" s="10">
        <v>16557</v>
      </c>
      <c r="U168" s="10">
        <v>138841</v>
      </c>
      <c r="V168" s="10">
        <v>155398</v>
      </c>
      <c r="W168" s="12">
        <v>371955</v>
      </c>
      <c r="X168" s="12">
        <v>1266624</v>
      </c>
      <c r="Y168" s="10">
        <v>-894669</v>
      </c>
      <c r="Z168" s="1">
        <v>-70.6341</v>
      </c>
      <c r="AA168" s="22">
        <v>1266624</v>
      </c>
    </row>
    <row r="169" spans="1:27" ht="12.75">
      <c r="A169" s="68" t="s">
        <v>73</v>
      </c>
      <c r="B169" s="46"/>
      <c r="C169" s="10">
        <v>387054556</v>
      </c>
      <c r="D169" s="11"/>
      <c r="E169" s="10">
        <v>391316811</v>
      </c>
      <c r="F169" s="12">
        <v>396643511</v>
      </c>
      <c r="G169" s="12">
        <v>12166659</v>
      </c>
      <c r="H169" s="10">
        <v>25692817</v>
      </c>
      <c r="I169" s="10">
        <v>35141054</v>
      </c>
      <c r="J169" s="12">
        <v>73000530</v>
      </c>
      <c r="K169" s="12">
        <v>41445206</v>
      </c>
      <c r="L169" s="10">
        <v>31362876</v>
      </c>
      <c r="M169" s="10">
        <v>44688988</v>
      </c>
      <c r="N169" s="12">
        <v>117497070</v>
      </c>
      <c r="O169" s="12">
        <v>32461405</v>
      </c>
      <c r="P169" s="10">
        <v>34087257</v>
      </c>
      <c r="Q169" s="10">
        <v>30106773</v>
      </c>
      <c r="R169" s="12">
        <v>96655435</v>
      </c>
      <c r="S169" s="12">
        <v>14354619</v>
      </c>
      <c r="T169" s="10">
        <v>24741813</v>
      </c>
      <c r="U169" s="10">
        <v>29183953</v>
      </c>
      <c r="V169" s="10">
        <v>68280385</v>
      </c>
      <c r="W169" s="12">
        <v>355433420</v>
      </c>
      <c r="X169" s="12">
        <v>396643511</v>
      </c>
      <c r="Y169" s="10">
        <v>-41210091</v>
      </c>
      <c r="Z169" s="1">
        <v>-10.3897</v>
      </c>
      <c r="AA169" s="22">
        <v>396643511</v>
      </c>
    </row>
    <row r="170" spans="1:27" ht="12.75">
      <c r="A170" s="68" t="s">
        <v>74</v>
      </c>
      <c r="B170" s="46"/>
      <c r="C170" s="10"/>
      <c r="D170" s="11"/>
      <c r="E170" s="10"/>
      <c r="F170" s="12"/>
      <c r="G170" s="12"/>
      <c r="H170" s="10"/>
      <c r="I170" s="10"/>
      <c r="J170" s="12"/>
      <c r="K170" s="12"/>
      <c r="L170" s="10"/>
      <c r="M170" s="10"/>
      <c r="N170" s="12"/>
      <c r="O170" s="12"/>
      <c r="P170" s="10"/>
      <c r="Q170" s="10"/>
      <c r="R170" s="12"/>
      <c r="S170" s="12"/>
      <c r="T170" s="10"/>
      <c r="U170" s="10"/>
      <c r="V170" s="10"/>
      <c r="W170" s="12"/>
      <c r="X170" s="12"/>
      <c r="Y170" s="10"/>
      <c r="Z170" s="1"/>
      <c r="AA170" s="22"/>
    </row>
    <row r="171" spans="1:27" ht="12.75">
      <c r="A171" s="69" t="s">
        <v>75</v>
      </c>
      <c r="B171" s="54"/>
      <c r="C171" s="55">
        <f aca="true" t="shared" si="31" ref="C171:Y171">SUM(C167:C170)</f>
        <v>387706926</v>
      </c>
      <c r="D171" s="56">
        <f t="shared" si="31"/>
        <v>0</v>
      </c>
      <c r="E171" s="55">
        <f t="shared" si="31"/>
        <v>392583435</v>
      </c>
      <c r="F171" s="57">
        <f t="shared" si="31"/>
        <v>397910135</v>
      </c>
      <c r="G171" s="57">
        <f t="shared" si="31"/>
        <v>12210486</v>
      </c>
      <c r="H171" s="55">
        <f t="shared" si="31"/>
        <v>25731505</v>
      </c>
      <c r="I171" s="55">
        <f t="shared" si="31"/>
        <v>35141054</v>
      </c>
      <c r="J171" s="57">
        <f t="shared" si="31"/>
        <v>73083045</v>
      </c>
      <c r="K171" s="57">
        <f t="shared" si="31"/>
        <v>41502059</v>
      </c>
      <c r="L171" s="55">
        <f t="shared" si="31"/>
        <v>31362876</v>
      </c>
      <c r="M171" s="55">
        <f t="shared" si="31"/>
        <v>44688988</v>
      </c>
      <c r="N171" s="57">
        <f t="shared" si="31"/>
        <v>117553923</v>
      </c>
      <c r="O171" s="57">
        <f t="shared" si="31"/>
        <v>32486528</v>
      </c>
      <c r="P171" s="55">
        <f t="shared" si="31"/>
        <v>34108128</v>
      </c>
      <c r="Q171" s="55">
        <f t="shared" si="31"/>
        <v>30137968</v>
      </c>
      <c r="R171" s="57">
        <f t="shared" si="31"/>
        <v>96732624</v>
      </c>
      <c r="S171" s="57">
        <f t="shared" si="31"/>
        <v>14354619</v>
      </c>
      <c r="T171" s="55">
        <f t="shared" si="31"/>
        <v>24758370</v>
      </c>
      <c r="U171" s="55">
        <f t="shared" si="31"/>
        <v>29322794</v>
      </c>
      <c r="V171" s="55">
        <f t="shared" si="31"/>
        <v>68435783</v>
      </c>
      <c r="W171" s="57">
        <f t="shared" si="31"/>
        <v>355805375</v>
      </c>
      <c r="X171" s="57">
        <f t="shared" si="31"/>
        <v>397910135</v>
      </c>
      <c r="Y171" s="55">
        <f t="shared" si="31"/>
        <v>-42104760</v>
      </c>
      <c r="Z171" s="58">
        <f>+IF(X171&lt;&gt;0,+(Y171/X171)*100,0)</f>
        <v>-10.581474633713464</v>
      </c>
      <c r="AA171" s="59">
        <f>SUM(AA167:AA170)</f>
        <v>397910135</v>
      </c>
    </row>
    <row r="172" spans="1:27" ht="12.75">
      <c r="A172" s="70"/>
      <c r="B172" s="71"/>
      <c r="C172" s="72"/>
      <c r="D172" s="73"/>
      <c r="E172" s="72"/>
      <c r="F172" s="74"/>
      <c r="G172" s="74"/>
      <c r="H172" s="72"/>
      <c r="I172" s="72"/>
      <c r="J172" s="74"/>
      <c r="K172" s="74"/>
      <c r="L172" s="72"/>
      <c r="M172" s="72"/>
      <c r="N172" s="74"/>
      <c r="O172" s="74"/>
      <c r="P172" s="72"/>
      <c r="Q172" s="72"/>
      <c r="R172" s="74"/>
      <c r="S172" s="74"/>
      <c r="T172" s="72"/>
      <c r="U172" s="72"/>
      <c r="V172" s="72"/>
      <c r="W172" s="74"/>
      <c r="X172" s="74"/>
      <c r="Y172" s="72"/>
      <c r="Z172" s="72"/>
      <c r="AA172" s="75"/>
    </row>
    <row r="173" spans="1:27" ht="12.75">
      <c r="A173" s="5" t="s">
        <v>84</v>
      </c>
      <c r="B173" s="6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2.75">
      <c r="A174" s="8" t="s">
        <v>85</v>
      </c>
      <c r="B174" s="6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2.75">
      <c r="A175" s="8" t="s">
        <v>86</v>
      </c>
      <c r="B175" s="6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2.75">
      <c r="A176" s="8" t="s">
        <v>87</v>
      </c>
      <c r="B176" s="6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2.75">
      <c r="A177" s="9" t="s">
        <v>88</v>
      </c>
      <c r="B177" s="6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2.75">
      <c r="A178" s="8" t="s">
        <v>89</v>
      </c>
      <c r="B178" s="6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2.75">
      <c r="A179" s="8" t="s">
        <v>90</v>
      </c>
      <c r="B179" s="6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2.75">
      <c r="A180" s="8"/>
      <c r="B180" s="6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201" ht="4.5" customHeight="1"/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0"/>
  <sheetViews>
    <sheetView showGridLines="0" zoomScalePageLayoutView="0" workbookViewId="0" topLeftCell="A81">
      <selection activeCell="W105" sqref="W105"/>
    </sheetView>
  </sheetViews>
  <sheetFormatPr defaultColWidth="9.140625" defaultRowHeight="12.75"/>
  <cols>
    <col min="1" max="1" width="35.7109375" style="81" customWidth="1"/>
    <col min="2" max="2" width="3.8515625" style="81" bestFit="1" customWidth="1"/>
    <col min="3" max="3" width="9.7109375" style="81" customWidth="1"/>
    <col min="4" max="4" width="9.7109375" style="81" hidden="1" customWidth="1"/>
    <col min="5" max="6" width="9.7109375" style="81" customWidth="1"/>
    <col min="7" max="9" width="9.7109375" style="81" hidden="1" customWidth="1"/>
    <col min="10" max="10" width="9.7109375" style="81" customWidth="1"/>
    <col min="11" max="13" width="9.7109375" style="81" hidden="1" customWidth="1"/>
    <col min="14" max="14" width="9.7109375" style="81" customWidth="1"/>
    <col min="15" max="17" width="9.7109375" style="81" hidden="1" customWidth="1"/>
    <col min="18" max="18" width="9.7109375" style="81" customWidth="1"/>
    <col min="19" max="21" width="9.7109375" style="81" hidden="1" customWidth="1"/>
    <col min="22" max="27" width="9.7109375" style="81" customWidth="1"/>
    <col min="28" max="16384" width="8.8515625" style="81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82" t="s">
        <v>1</v>
      </c>
      <c r="B2" s="83" t="s">
        <v>93</v>
      </c>
      <c r="C2" s="84" t="s">
        <v>2</v>
      </c>
      <c r="D2" s="85" t="s">
        <v>3</v>
      </c>
      <c r="E2" s="86" t="s">
        <v>4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7"/>
      <c r="AA2" s="88"/>
    </row>
    <row r="3" spans="1:27" ht="24.75" customHeight="1">
      <c r="A3" s="89" t="s">
        <v>5</v>
      </c>
      <c r="B3" s="90" t="s">
        <v>93</v>
      </c>
      <c r="C3" s="91" t="s">
        <v>6</v>
      </c>
      <c r="D3" s="92" t="s">
        <v>6</v>
      </c>
      <c r="E3" s="91" t="s">
        <v>7</v>
      </c>
      <c r="F3" s="93" t="s">
        <v>8</v>
      </c>
      <c r="G3" s="94" t="s">
        <v>9</v>
      </c>
      <c r="H3" s="91" t="s">
        <v>10</v>
      </c>
      <c r="I3" s="91" t="s">
        <v>11</v>
      </c>
      <c r="J3" s="93" t="s">
        <v>12</v>
      </c>
      <c r="K3" s="94" t="s">
        <v>13</v>
      </c>
      <c r="L3" s="91" t="s">
        <v>14</v>
      </c>
      <c r="M3" s="91" t="s">
        <v>15</v>
      </c>
      <c r="N3" s="93" t="s">
        <v>16</v>
      </c>
      <c r="O3" s="94" t="s">
        <v>17</v>
      </c>
      <c r="P3" s="91" t="s">
        <v>18</v>
      </c>
      <c r="Q3" s="91" t="s">
        <v>19</v>
      </c>
      <c r="R3" s="93" t="s">
        <v>20</v>
      </c>
      <c r="S3" s="94" t="s">
        <v>21</v>
      </c>
      <c r="T3" s="91" t="s">
        <v>22</v>
      </c>
      <c r="U3" s="91" t="s">
        <v>23</v>
      </c>
      <c r="V3" s="91" t="s">
        <v>24</v>
      </c>
      <c r="W3" s="93" t="s">
        <v>25</v>
      </c>
      <c r="X3" s="94" t="s">
        <v>26</v>
      </c>
      <c r="Y3" s="91" t="s">
        <v>27</v>
      </c>
      <c r="Z3" s="93" t="s">
        <v>28</v>
      </c>
      <c r="AA3" s="95" t="s">
        <v>29</v>
      </c>
    </row>
    <row r="4" spans="1:27" ht="12.75">
      <c r="A4" s="96" t="s">
        <v>30</v>
      </c>
      <c r="B4" s="97"/>
      <c r="C4" s="98"/>
      <c r="D4" s="99"/>
      <c r="E4" s="98"/>
      <c r="F4" s="100"/>
      <c r="G4" s="100"/>
      <c r="H4" s="98"/>
      <c r="I4" s="98"/>
      <c r="J4" s="100"/>
      <c r="K4" s="100"/>
      <c r="L4" s="98"/>
      <c r="M4" s="98"/>
      <c r="N4" s="100"/>
      <c r="O4" s="100"/>
      <c r="P4" s="98"/>
      <c r="Q4" s="98"/>
      <c r="R4" s="100"/>
      <c r="S4" s="100"/>
      <c r="T4" s="98"/>
      <c r="U4" s="98"/>
      <c r="V4" s="98"/>
      <c r="W4" s="100"/>
      <c r="X4" s="100"/>
      <c r="Y4" s="98"/>
      <c r="Z4" s="101"/>
      <c r="AA4" s="102"/>
    </row>
    <row r="5" spans="1:27" ht="12.75">
      <c r="A5" s="103" t="s">
        <v>31</v>
      </c>
      <c r="B5" s="97" t="s">
        <v>32</v>
      </c>
      <c r="C5" s="98">
        <f aca="true" t="shared" si="0" ref="C5:Y5">C15+C18+C19+C22+C25+C26+SUM(C29:C35)</f>
        <v>0</v>
      </c>
      <c r="D5" s="99">
        <f t="shared" si="0"/>
        <v>0</v>
      </c>
      <c r="E5" s="98">
        <f t="shared" si="0"/>
        <v>851876190</v>
      </c>
      <c r="F5" s="100">
        <f t="shared" si="0"/>
        <v>851876190</v>
      </c>
      <c r="G5" s="100">
        <f t="shared" si="0"/>
        <v>0</v>
      </c>
      <c r="H5" s="98">
        <f t="shared" si="0"/>
        <v>0</v>
      </c>
      <c r="I5" s="98">
        <f t="shared" si="0"/>
        <v>0</v>
      </c>
      <c r="J5" s="100">
        <f t="shared" si="0"/>
        <v>0</v>
      </c>
      <c r="K5" s="100">
        <f t="shared" si="0"/>
        <v>0</v>
      </c>
      <c r="L5" s="98">
        <f t="shared" si="0"/>
        <v>0</v>
      </c>
      <c r="M5" s="98">
        <f t="shared" si="0"/>
        <v>0</v>
      </c>
      <c r="N5" s="100">
        <f t="shared" si="0"/>
        <v>0</v>
      </c>
      <c r="O5" s="100">
        <f t="shared" si="0"/>
        <v>26523925</v>
      </c>
      <c r="P5" s="98">
        <f t="shared" si="0"/>
        <v>0</v>
      </c>
      <c r="Q5" s="98">
        <f t="shared" si="0"/>
        <v>17659781</v>
      </c>
      <c r="R5" s="100">
        <f t="shared" si="0"/>
        <v>44183706</v>
      </c>
      <c r="S5" s="100">
        <f t="shared" si="0"/>
        <v>1739272</v>
      </c>
      <c r="T5" s="98">
        <f t="shared" si="0"/>
        <v>18698531</v>
      </c>
      <c r="U5" s="98">
        <f t="shared" si="0"/>
        <v>0</v>
      </c>
      <c r="V5" s="98">
        <f t="shared" si="0"/>
        <v>20437803</v>
      </c>
      <c r="W5" s="100">
        <f t="shared" si="0"/>
        <v>64621509</v>
      </c>
      <c r="X5" s="100">
        <f t="shared" si="0"/>
        <v>63747973</v>
      </c>
      <c r="Y5" s="98">
        <f t="shared" si="0"/>
        <v>-428064148</v>
      </c>
      <c r="Z5" s="101">
        <f>+IF(X5&lt;&gt;0,+(Y5/X5)*100,0)</f>
        <v>-671.4945242258918</v>
      </c>
      <c r="AA5" s="102">
        <f>AA15+AA18+AA19+AA22+AA25+AA26+SUM(AA29:AA35)</f>
        <v>851876190</v>
      </c>
    </row>
    <row r="6" spans="1:27" ht="12.75">
      <c r="A6" s="104" t="s">
        <v>33</v>
      </c>
      <c r="B6" s="105"/>
      <c r="C6" s="106"/>
      <c r="D6" s="107"/>
      <c r="E6" s="106">
        <v>281281100</v>
      </c>
      <c r="F6" s="108">
        <v>281281100</v>
      </c>
      <c r="G6" s="108"/>
      <c r="H6" s="106"/>
      <c r="I6" s="106"/>
      <c r="J6" s="108">
        <f>G6+H6+I6</f>
        <v>0</v>
      </c>
      <c r="K6" s="108"/>
      <c r="L6" s="106"/>
      <c r="M6" s="106"/>
      <c r="N6" s="108"/>
      <c r="O6" s="108">
        <v>21823638</v>
      </c>
      <c r="P6" s="106"/>
      <c r="Q6" s="106">
        <v>12544442</v>
      </c>
      <c r="R6" s="108">
        <v>34368080</v>
      </c>
      <c r="S6" s="108">
        <v>463243</v>
      </c>
      <c r="T6" s="106">
        <v>6831881</v>
      </c>
      <c r="U6" s="106"/>
      <c r="V6" s="106">
        <v>7295124</v>
      </c>
      <c r="W6" s="108">
        <f>J6+N6+R6+V6</f>
        <v>41663204</v>
      </c>
      <c r="X6" s="108">
        <f aca="true" t="shared" si="1" ref="X6:X11">J6+N6+R6+V6</f>
        <v>41663204</v>
      </c>
      <c r="Y6" s="106">
        <v>-106218603</v>
      </c>
      <c r="Z6" s="109">
        <v>-40.9798</v>
      </c>
      <c r="AA6" s="110">
        <v>281281100</v>
      </c>
    </row>
    <row r="7" spans="1:27" ht="12.75">
      <c r="A7" s="104" t="s">
        <v>34</v>
      </c>
      <c r="B7" s="105"/>
      <c r="C7" s="106"/>
      <c r="D7" s="107"/>
      <c r="E7" s="106">
        <v>47834660</v>
      </c>
      <c r="F7" s="108">
        <v>47834660</v>
      </c>
      <c r="G7" s="108"/>
      <c r="H7" s="106"/>
      <c r="I7" s="106"/>
      <c r="J7" s="108">
        <f aca="true" t="shared" si="2" ref="J7:J14">G7+H7+I7</f>
        <v>0</v>
      </c>
      <c r="K7" s="108"/>
      <c r="L7" s="106"/>
      <c r="M7" s="106"/>
      <c r="N7" s="108"/>
      <c r="O7" s="108">
        <v>715545</v>
      </c>
      <c r="P7" s="106"/>
      <c r="Q7" s="106">
        <v>241416</v>
      </c>
      <c r="R7" s="108">
        <v>956961</v>
      </c>
      <c r="S7" s="108"/>
      <c r="T7" s="106">
        <v>369199</v>
      </c>
      <c r="U7" s="106"/>
      <c r="V7" s="106">
        <v>369199</v>
      </c>
      <c r="W7" s="108">
        <f aca="true" t="shared" si="3" ref="W7:W14">J7+N7+R7+V7</f>
        <v>1326160</v>
      </c>
      <c r="X7" s="108">
        <f t="shared" si="1"/>
        <v>1326160</v>
      </c>
      <c r="Y7" s="106">
        <v>-45603512</v>
      </c>
      <c r="Z7" s="109">
        <v>-93.3835</v>
      </c>
      <c r="AA7" s="110">
        <v>47834660</v>
      </c>
    </row>
    <row r="8" spans="1:27" ht="12.75">
      <c r="A8" s="104" t="s">
        <v>35</v>
      </c>
      <c r="B8" s="105"/>
      <c r="C8" s="106"/>
      <c r="D8" s="107"/>
      <c r="E8" s="106">
        <v>37826090</v>
      </c>
      <c r="F8" s="108">
        <v>37826090</v>
      </c>
      <c r="G8" s="108"/>
      <c r="H8" s="106"/>
      <c r="I8" s="106"/>
      <c r="J8" s="108">
        <f t="shared" si="2"/>
        <v>0</v>
      </c>
      <c r="K8" s="108"/>
      <c r="L8" s="106"/>
      <c r="M8" s="106"/>
      <c r="N8" s="108"/>
      <c r="O8" s="108">
        <v>1010455</v>
      </c>
      <c r="P8" s="106"/>
      <c r="Q8" s="106">
        <v>493615</v>
      </c>
      <c r="R8" s="108">
        <v>1504070</v>
      </c>
      <c r="S8" s="108">
        <v>93264</v>
      </c>
      <c r="T8" s="106">
        <v>1748544</v>
      </c>
      <c r="U8" s="106"/>
      <c r="V8" s="106">
        <v>1841808</v>
      </c>
      <c r="W8" s="108">
        <f t="shared" si="3"/>
        <v>3345878</v>
      </c>
      <c r="X8" s="108">
        <f t="shared" si="1"/>
        <v>3345878</v>
      </c>
      <c r="Y8" s="106">
        <v>51082408</v>
      </c>
      <c r="Z8" s="109">
        <v>72.7871</v>
      </c>
      <c r="AA8" s="110">
        <v>37826090</v>
      </c>
    </row>
    <row r="9" spans="1:27" ht="12.75">
      <c r="A9" s="104" t="s">
        <v>36</v>
      </c>
      <c r="B9" s="105"/>
      <c r="C9" s="106"/>
      <c r="D9" s="107"/>
      <c r="E9" s="106">
        <v>108172740</v>
      </c>
      <c r="F9" s="108">
        <v>108172740</v>
      </c>
      <c r="G9" s="108"/>
      <c r="H9" s="106"/>
      <c r="I9" s="106"/>
      <c r="J9" s="108">
        <f t="shared" si="2"/>
        <v>0</v>
      </c>
      <c r="K9" s="108"/>
      <c r="L9" s="106"/>
      <c r="M9" s="106"/>
      <c r="N9" s="108"/>
      <c r="O9" s="108">
        <v>1881933</v>
      </c>
      <c r="P9" s="106"/>
      <c r="Q9" s="106">
        <v>1791721</v>
      </c>
      <c r="R9" s="108">
        <v>3673654</v>
      </c>
      <c r="S9" s="108">
        <v>4690</v>
      </c>
      <c r="T9" s="106">
        <v>8505086</v>
      </c>
      <c r="U9" s="106"/>
      <c r="V9" s="106">
        <v>8509776</v>
      </c>
      <c r="W9" s="108">
        <f t="shared" si="3"/>
        <v>12183430</v>
      </c>
      <c r="X9" s="108">
        <f t="shared" si="1"/>
        <v>12183430</v>
      </c>
      <c r="Y9" s="106">
        <v>-30719077</v>
      </c>
      <c r="Z9" s="109">
        <v>-28.9028</v>
      </c>
      <c r="AA9" s="110">
        <v>108172740</v>
      </c>
    </row>
    <row r="10" spans="1:27" ht="12.75">
      <c r="A10" s="104" t="s">
        <v>37</v>
      </c>
      <c r="B10" s="105"/>
      <c r="C10" s="106"/>
      <c r="D10" s="107"/>
      <c r="E10" s="106">
        <v>60721920</v>
      </c>
      <c r="F10" s="108">
        <v>60721920</v>
      </c>
      <c r="G10" s="108"/>
      <c r="H10" s="106"/>
      <c r="I10" s="106"/>
      <c r="J10" s="108">
        <f t="shared" si="2"/>
        <v>0</v>
      </c>
      <c r="K10" s="108"/>
      <c r="L10" s="106"/>
      <c r="M10" s="106"/>
      <c r="N10" s="108"/>
      <c r="O10" s="108">
        <v>714245</v>
      </c>
      <c r="P10" s="106"/>
      <c r="Q10" s="106">
        <v>185292</v>
      </c>
      <c r="R10" s="108">
        <v>899537</v>
      </c>
      <c r="S10" s="108"/>
      <c r="T10" s="106"/>
      <c r="U10" s="106"/>
      <c r="V10" s="106"/>
      <c r="W10" s="108">
        <f t="shared" si="3"/>
        <v>899537</v>
      </c>
      <c r="X10" s="108">
        <f t="shared" si="1"/>
        <v>899537</v>
      </c>
      <c r="Y10" s="106">
        <v>-62609014</v>
      </c>
      <c r="Z10" s="109">
        <v>-96.8515</v>
      </c>
      <c r="AA10" s="110">
        <v>60721920</v>
      </c>
    </row>
    <row r="11" spans="1:27" ht="12.75">
      <c r="A11" s="104" t="s">
        <v>38</v>
      </c>
      <c r="B11" s="105"/>
      <c r="C11" s="106"/>
      <c r="D11" s="107"/>
      <c r="E11" s="106">
        <v>2000000</v>
      </c>
      <c r="F11" s="108">
        <v>2000000</v>
      </c>
      <c r="G11" s="108"/>
      <c r="H11" s="106"/>
      <c r="I11" s="106"/>
      <c r="J11" s="108">
        <f t="shared" si="2"/>
        <v>0</v>
      </c>
      <c r="K11" s="108"/>
      <c r="L11" s="106"/>
      <c r="M11" s="106"/>
      <c r="N11" s="108"/>
      <c r="O11" s="108"/>
      <c r="P11" s="106"/>
      <c r="Q11" s="106"/>
      <c r="R11" s="108"/>
      <c r="S11" s="108"/>
      <c r="T11" s="106"/>
      <c r="U11" s="106"/>
      <c r="V11" s="106"/>
      <c r="W11" s="108">
        <f t="shared" si="3"/>
        <v>0</v>
      </c>
      <c r="X11" s="108">
        <f t="shared" si="1"/>
        <v>0</v>
      </c>
      <c r="Y11" s="106"/>
      <c r="Z11" s="109"/>
      <c r="AA11" s="110">
        <v>2000000</v>
      </c>
    </row>
    <row r="12" spans="1:27" ht="12.75">
      <c r="A12" s="104" t="s">
        <v>39</v>
      </c>
      <c r="B12" s="97"/>
      <c r="C12" s="106"/>
      <c r="D12" s="107"/>
      <c r="E12" s="106"/>
      <c r="F12" s="108"/>
      <c r="G12" s="108"/>
      <c r="H12" s="106"/>
      <c r="I12" s="106"/>
      <c r="J12" s="108">
        <f t="shared" si="2"/>
        <v>0</v>
      </c>
      <c r="K12" s="108"/>
      <c r="L12" s="106"/>
      <c r="M12" s="106"/>
      <c r="N12" s="108"/>
      <c r="O12" s="108"/>
      <c r="P12" s="106"/>
      <c r="Q12" s="106"/>
      <c r="R12" s="108"/>
      <c r="S12" s="108"/>
      <c r="T12" s="106"/>
      <c r="U12" s="106"/>
      <c r="V12" s="106"/>
      <c r="W12" s="108">
        <f t="shared" si="3"/>
        <v>0</v>
      </c>
      <c r="X12" s="108"/>
      <c r="Y12" s="106"/>
      <c r="Z12" s="109"/>
      <c r="AA12" s="110"/>
    </row>
    <row r="13" spans="1:27" ht="12.75">
      <c r="A13" s="104" t="s">
        <v>40</v>
      </c>
      <c r="B13" s="97"/>
      <c r="C13" s="13"/>
      <c r="D13" s="14"/>
      <c r="E13" s="13"/>
      <c r="F13" s="15"/>
      <c r="G13" s="15"/>
      <c r="H13" s="13"/>
      <c r="I13" s="13"/>
      <c r="J13" s="108">
        <f t="shared" si="2"/>
        <v>0</v>
      </c>
      <c r="K13" s="15"/>
      <c r="L13" s="13"/>
      <c r="M13" s="13"/>
      <c r="N13" s="15"/>
      <c r="O13" s="15"/>
      <c r="P13" s="13"/>
      <c r="Q13" s="13"/>
      <c r="R13" s="15"/>
      <c r="S13" s="15"/>
      <c r="T13" s="13"/>
      <c r="U13" s="13"/>
      <c r="V13" s="13"/>
      <c r="W13" s="15">
        <f t="shared" si="3"/>
        <v>0</v>
      </c>
      <c r="X13" s="15"/>
      <c r="Y13" s="13"/>
      <c r="Z13" s="2"/>
      <c r="AA13" s="23"/>
    </row>
    <row r="14" spans="1:27" ht="12.75">
      <c r="A14" s="104" t="s">
        <v>41</v>
      </c>
      <c r="B14" s="97"/>
      <c r="C14" s="111"/>
      <c r="D14" s="112"/>
      <c r="E14" s="111">
        <v>18500000</v>
      </c>
      <c r="F14" s="113">
        <v>18500000</v>
      </c>
      <c r="G14" s="113"/>
      <c r="H14" s="111"/>
      <c r="I14" s="106"/>
      <c r="J14" s="108">
        <f t="shared" si="2"/>
        <v>0</v>
      </c>
      <c r="K14" s="108"/>
      <c r="L14" s="106"/>
      <c r="M14" s="106"/>
      <c r="N14" s="108"/>
      <c r="O14" s="113"/>
      <c r="P14" s="111"/>
      <c r="Q14" s="111"/>
      <c r="R14" s="113"/>
      <c r="S14" s="113"/>
      <c r="T14" s="111"/>
      <c r="U14" s="111"/>
      <c r="V14" s="111"/>
      <c r="W14" s="113">
        <f t="shared" si="3"/>
        <v>0</v>
      </c>
      <c r="X14" s="113">
        <f>J14+N14+R14+V14</f>
        <v>0</v>
      </c>
      <c r="Y14" s="111">
        <v>-18500000</v>
      </c>
      <c r="Z14" s="114">
        <v>-100</v>
      </c>
      <c r="AA14" s="115">
        <v>18500000</v>
      </c>
    </row>
    <row r="15" spans="1:27" ht="12.75">
      <c r="A15" s="116" t="s">
        <v>42</v>
      </c>
      <c r="B15" s="97"/>
      <c r="C15" s="106">
        <f aca="true" t="shared" si="4" ref="C15:Y15">SUM(C6:C14)</f>
        <v>0</v>
      </c>
      <c r="D15" s="107">
        <f t="shared" si="4"/>
        <v>0</v>
      </c>
      <c r="E15" s="106">
        <f t="shared" si="4"/>
        <v>556336510</v>
      </c>
      <c r="F15" s="108">
        <f t="shared" si="4"/>
        <v>556336510</v>
      </c>
      <c r="G15" s="108">
        <f t="shared" si="4"/>
        <v>0</v>
      </c>
      <c r="H15" s="106">
        <f t="shared" si="4"/>
        <v>0</v>
      </c>
      <c r="I15" s="117">
        <f t="shared" si="4"/>
        <v>0</v>
      </c>
      <c r="J15" s="118">
        <f t="shared" si="4"/>
        <v>0</v>
      </c>
      <c r="K15" s="118">
        <f t="shared" si="4"/>
        <v>0</v>
      </c>
      <c r="L15" s="117">
        <f t="shared" si="4"/>
        <v>0</v>
      </c>
      <c r="M15" s="117">
        <f t="shared" si="4"/>
        <v>0</v>
      </c>
      <c r="N15" s="118">
        <f t="shared" si="4"/>
        <v>0</v>
      </c>
      <c r="O15" s="108">
        <f t="shared" si="4"/>
        <v>26145816</v>
      </c>
      <c r="P15" s="106">
        <f t="shared" si="4"/>
        <v>0</v>
      </c>
      <c r="Q15" s="106">
        <f t="shared" si="4"/>
        <v>15256486</v>
      </c>
      <c r="R15" s="108">
        <f t="shared" si="4"/>
        <v>41402302</v>
      </c>
      <c r="S15" s="108">
        <f t="shared" si="4"/>
        <v>561197</v>
      </c>
      <c r="T15" s="106">
        <f t="shared" si="4"/>
        <v>17454710</v>
      </c>
      <c r="U15" s="106">
        <f t="shared" si="4"/>
        <v>0</v>
      </c>
      <c r="V15" s="106">
        <f t="shared" si="4"/>
        <v>18015907</v>
      </c>
      <c r="W15" s="108">
        <f t="shared" si="4"/>
        <v>59418209</v>
      </c>
      <c r="X15" s="108">
        <f t="shared" si="4"/>
        <v>59418209</v>
      </c>
      <c r="Y15" s="106">
        <f t="shared" si="4"/>
        <v>-212567798</v>
      </c>
      <c r="Z15" s="109">
        <f>+IF(X15&lt;&gt;0,+(Y15/X15)*100,0)</f>
        <v>-357.74857838613076</v>
      </c>
      <c r="AA15" s="110">
        <f>SUM(AA6:AA14)</f>
        <v>556336510</v>
      </c>
    </row>
    <row r="16" spans="1:27" ht="12.75">
      <c r="A16" s="119" t="s">
        <v>43</v>
      </c>
      <c r="B16" s="120"/>
      <c r="C16" s="106"/>
      <c r="D16" s="107"/>
      <c r="E16" s="106">
        <v>100000000</v>
      </c>
      <c r="F16" s="108">
        <v>100000000</v>
      </c>
      <c r="G16" s="108"/>
      <c r="H16" s="106"/>
      <c r="I16" s="106"/>
      <c r="J16" s="108">
        <f>G16+H16+I16</f>
        <v>0</v>
      </c>
      <c r="K16" s="108"/>
      <c r="L16" s="106"/>
      <c r="M16" s="106"/>
      <c r="N16" s="108"/>
      <c r="O16" s="108">
        <v>456020</v>
      </c>
      <c r="P16" s="106"/>
      <c r="Q16" s="106"/>
      <c r="R16" s="108">
        <v>456020</v>
      </c>
      <c r="S16" s="108"/>
      <c r="T16" s="106"/>
      <c r="U16" s="106"/>
      <c r="V16" s="106"/>
      <c r="W16" s="108">
        <f>J16+N16+R16+V16</f>
        <v>456020</v>
      </c>
      <c r="X16" s="108">
        <f>J16+N16+R16+V16</f>
        <v>456020</v>
      </c>
      <c r="Y16" s="106">
        <v>-99606811</v>
      </c>
      <c r="Z16" s="109">
        <v>-94.8636</v>
      </c>
      <c r="AA16" s="110">
        <v>100000000</v>
      </c>
    </row>
    <row r="17" spans="1:27" ht="12.75">
      <c r="A17" s="119" t="s">
        <v>44</v>
      </c>
      <c r="B17" s="97"/>
      <c r="C17" s="111"/>
      <c r="D17" s="112"/>
      <c r="E17" s="111"/>
      <c r="F17" s="113"/>
      <c r="G17" s="113"/>
      <c r="H17" s="111"/>
      <c r="I17" s="111"/>
      <c r="J17" s="113">
        <f>G17+H17+I17</f>
        <v>0</v>
      </c>
      <c r="K17" s="113"/>
      <c r="L17" s="111"/>
      <c r="M17" s="111"/>
      <c r="N17" s="113"/>
      <c r="O17" s="113"/>
      <c r="P17" s="111"/>
      <c r="Q17" s="111"/>
      <c r="R17" s="113"/>
      <c r="S17" s="113"/>
      <c r="T17" s="111"/>
      <c r="U17" s="111"/>
      <c r="V17" s="111"/>
      <c r="W17" s="113">
        <f>J17+N17+R17+V17</f>
        <v>0</v>
      </c>
      <c r="X17" s="113">
        <f>J17+N17+R17+V17</f>
        <v>0</v>
      </c>
      <c r="Y17" s="111">
        <v>2425207</v>
      </c>
      <c r="Z17" s="114"/>
      <c r="AA17" s="115"/>
    </row>
    <row r="18" spans="1:27" ht="12.75">
      <c r="A18" s="116" t="s">
        <v>45</v>
      </c>
      <c r="B18" s="97"/>
      <c r="C18" s="117">
        <f aca="true" t="shared" si="5" ref="C18:Y18">SUM(C16:C17)</f>
        <v>0</v>
      </c>
      <c r="D18" s="121">
        <f t="shared" si="5"/>
        <v>0</v>
      </c>
      <c r="E18" s="117">
        <f t="shared" si="5"/>
        <v>100000000</v>
      </c>
      <c r="F18" s="118">
        <f t="shared" si="5"/>
        <v>100000000</v>
      </c>
      <c r="G18" s="118">
        <f t="shared" si="5"/>
        <v>0</v>
      </c>
      <c r="H18" s="117">
        <f t="shared" si="5"/>
        <v>0</v>
      </c>
      <c r="I18" s="117">
        <f t="shared" si="5"/>
        <v>0</v>
      </c>
      <c r="J18" s="118">
        <f t="shared" si="5"/>
        <v>0</v>
      </c>
      <c r="K18" s="118">
        <f t="shared" si="5"/>
        <v>0</v>
      </c>
      <c r="L18" s="117">
        <f t="shared" si="5"/>
        <v>0</v>
      </c>
      <c r="M18" s="117">
        <f t="shared" si="5"/>
        <v>0</v>
      </c>
      <c r="N18" s="118">
        <f t="shared" si="5"/>
        <v>0</v>
      </c>
      <c r="O18" s="118">
        <f t="shared" si="5"/>
        <v>456020</v>
      </c>
      <c r="P18" s="117">
        <f t="shared" si="5"/>
        <v>0</v>
      </c>
      <c r="Q18" s="117">
        <f t="shared" si="5"/>
        <v>0</v>
      </c>
      <c r="R18" s="118">
        <f t="shared" si="5"/>
        <v>456020</v>
      </c>
      <c r="S18" s="118">
        <f t="shared" si="5"/>
        <v>0</v>
      </c>
      <c r="T18" s="117">
        <f t="shared" si="5"/>
        <v>0</v>
      </c>
      <c r="U18" s="117">
        <f t="shared" si="5"/>
        <v>0</v>
      </c>
      <c r="V18" s="117">
        <f t="shared" si="5"/>
        <v>0</v>
      </c>
      <c r="W18" s="118">
        <f t="shared" si="5"/>
        <v>456020</v>
      </c>
      <c r="X18" s="118">
        <f t="shared" si="5"/>
        <v>456020</v>
      </c>
      <c r="Y18" s="117">
        <f t="shared" si="5"/>
        <v>-97181604</v>
      </c>
      <c r="Z18" s="122">
        <f>+IF(X18&lt;&gt;0,+(Y18/X18)*100,0)</f>
        <v>-21310.820578044822</v>
      </c>
      <c r="AA18" s="123">
        <f>SUM(AA16:AA17)</f>
        <v>100000000</v>
      </c>
    </row>
    <row r="19" spans="1:27" ht="12.75">
      <c r="A19" s="124" t="s">
        <v>91</v>
      </c>
      <c r="B19" s="97"/>
      <c r="C19" s="106"/>
      <c r="D19" s="107"/>
      <c r="E19" s="106"/>
      <c r="F19" s="108"/>
      <c r="G19" s="108"/>
      <c r="H19" s="106"/>
      <c r="I19" s="106"/>
      <c r="J19" s="108">
        <f>G19+H19+I19</f>
        <v>0</v>
      </c>
      <c r="K19" s="108"/>
      <c r="L19" s="106"/>
      <c r="M19" s="106"/>
      <c r="N19" s="108"/>
      <c r="O19" s="108"/>
      <c r="P19" s="106"/>
      <c r="Q19" s="106"/>
      <c r="R19" s="108"/>
      <c r="S19" s="108"/>
      <c r="T19" s="106"/>
      <c r="U19" s="106"/>
      <c r="V19" s="106"/>
      <c r="W19" s="108">
        <f>J19+N19+R19+V19</f>
        <v>0</v>
      </c>
      <c r="X19" s="108"/>
      <c r="Y19" s="106"/>
      <c r="Z19" s="109"/>
      <c r="AA19" s="110"/>
    </row>
    <row r="20" spans="1:27" ht="12.75">
      <c r="A20" s="119" t="s">
        <v>46</v>
      </c>
      <c r="B20" s="97"/>
      <c r="C20" s="13"/>
      <c r="D20" s="14"/>
      <c r="E20" s="13"/>
      <c r="F20" s="15"/>
      <c r="G20" s="15"/>
      <c r="H20" s="13"/>
      <c r="I20" s="13"/>
      <c r="J20" s="108">
        <f>G20+H20+I20</f>
        <v>0</v>
      </c>
      <c r="K20" s="15"/>
      <c r="L20" s="13"/>
      <c r="M20" s="13"/>
      <c r="N20" s="15"/>
      <c r="O20" s="15"/>
      <c r="P20" s="13"/>
      <c r="Q20" s="13"/>
      <c r="R20" s="15"/>
      <c r="S20" s="15"/>
      <c r="T20" s="13"/>
      <c r="U20" s="13"/>
      <c r="V20" s="13"/>
      <c r="W20" s="15">
        <f>J20+N20+R20+V20</f>
        <v>0</v>
      </c>
      <c r="X20" s="15"/>
      <c r="Y20" s="13"/>
      <c r="Z20" s="2"/>
      <c r="AA20" s="23"/>
    </row>
    <row r="21" spans="1:27" ht="12.75">
      <c r="A21" s="119" t="s">
        <v>47</v>
      </c>
      <c r="B21" s="97"/>
      <c r="C21" s="111"/>
      <c r="D21" s="112"/>
      <c r="E21" s="111"/>
      <c r="F21" s="113"/>
      <c r="G21" s="113"/>
      <c r="H21" s="111"/>
      <c r="I21" s="106"/>
      <c r="J21" s="108">
        <f>G21+H21+I21</f>
        <v>0</v>
      </c>
      <c r="K21" s="108"/>
      <c r="L21" s="106"/>
      <c r="M21" s="106"/>
      <c r="N21" s="108"/>
      <c r="O21" s="113"/>
      <c r="P21" s="111"/>
      <c r="Q21" s="111"/>
      <c r="R21" s="113"/>
      <c r="S21" s="113"/>
      <c r="T21" s="111"/>
      <c r="U21" s="111"/>
      <c r="V21" s="111"/>
      <c r="W21" s="113">
        <f>J21+N21+R21+V21</f>
        <v>0</v>
      </c>
      <c r="X21" s="113"/>
      <c r="Y21" s="111"/>
      <c r="Z21" s="114"/>
      <c r="AA21" s="115"/>
    </row>
    <row r="22" spans="1:27" ht="12.75">
      <c r="A22" s="116" t="s">
        <v>48</v>
      </c>
      <c r="B22" s="97"/>
      <c r="C22" s="106">
        <f aca="true" t="shared" si="6" ref="C22:Y22">SUM(C20:C21)</f>
        <v>0</v>
      </c>
      <c r="D22" s="107">
        <f t="shared" si="6"/>
        <v>0</v>
      </c>
      <c r="E22" s="106">
        <f t="shared" si="6"/>
        <v>0</v>
      </c>
      <c r="F22" s="108">
        <f t="shared" si="6"/>
        <v>0</v>
      </c>
      <c r="G22" s="108">
        <f t="shared" si="6"/>
        <v>0</v>
      </c>
      <c r="H22" s="106">
        <f t="shared" si="6"/>
        <v>0</v>
      </c>
      <c r="I22" s="117">
        <f t="shared" si="6"/>
        <v>0</v>
      </c>
      <c r="J22" s="118">
        <f t="shared" si="6"/>
        <v>0</v>
      </c>
      <c r="K22" s="118">
        <f t="shared" si="6"/>
        <v>0</v>
      </c>
      <c r="L22" s="117">
        <f t="shared" si="6"/>
        <v>0</v>
      </c>
      <c r="M22" s="117">
        <f t="shared" si="6"/>
        <v>0</v>
      </c>
      <c r="N22" s="118">
        <f t="shared" si="6"/>
        <v>0</v>
      </c>
      <c r="O22" s="108">
        <f t="shared" si="6"/>
        <v>0</v>
      </c>
      <c r="P22" s="106">
        <f t="shared" si="6"/>
        <v>0</v>
      </c>
      <c r="Q22" s="106">
        <f t="shared" si="6"/>
        <v>0</v>
      </c>
      <c r="R22" s="108">
        <f t="shared" si="6"/>
        <v>0</v>
      </c>
      <c r="S22" s="108">
        <f t="shared" si="6"/>
        <v>0</v>
      </c>
      <c r="T22" s="106">
        <f t="shared" si="6"/>
        <v>0</v>
      </c>
      <c r="U22" s="106">
        <f t="shared" si="6"/>
        <v>0</v>
      </c>
      <c r="V22" s="106">
        <f t="shared" si="6"/>
        <v>0</v>
      </c>
      <c r="W22" s="108">
        <f t="shared" si="6"/>
        <v>0</v>
      </c>
      <c r="X22" s="108">
        <f t="shared" si="6"/>
        <v>0</v>
      </c>
      <c r="Y22" s="106">
        <f t="shared" si="6"/>
        <v>0</v>
      </c>
      <c r="Z22" s="109">
        <f>+IF(X22&lt;&gt;0,+(Y22/X22)*100,0)</f>
        <v>0</v>
      </c>
      <c r="AA22" s="110">
        <f>SUM(AA20:AA21)</f>
        <v>0</v>
      </c>
    </row>
    <row r="23" spans="1:27" ht="12.75">
      <c r="A23" s="119" t="s">
        <v>49</v>
      </c>
      <c r="B23" s="120"/>
      <c r="C23" s="106"/>
      <c r="D23" s="107"/>
      <c r="E23" s="106">
        <v>33038500</v>
      </c>
      <c r="F23" s="108">
        <v>33038500</v>
      </c>
      <c r="G23" s="108"/>
      <c r="H23" s="106"/>
      <c r="I23" s="106"/>
      <c r="J23" s="108">
        <f>G23+H23+I23</f>
        <v>0</v>
      </c>
      <c r="K23" s="108"/>
      <c r="L23" s="106"/>
      <c r="M23" s="106"/>
      <c r="N23" s="108"/>
      <c r="O23" s="108"/>
      <c r="P23" s="106"/>
      <c r="Q23" s="106">
        <v>104543</v>
      </c>
      <c r="R23" s="108">
        <v>104543</v>
      </c>
      <c r="S23" s="108">
        <v>168051</v>
      </c>
      <c r="T23" s="106"/>
      <c r="U23" s="106"/>
      <c r="V23" s="106">
        <v>168051</v>
      </c>
      <c r="W23" s="108">
        <f>J23+N23+R23+V23</f>
        <v>272594</v>
      </c>
      <c r="X23" s="108">
        <f>J23+N23+R23+V23</f>
        <v>272594</v>
      </c>
      <c r="Y23" s="106">
        <v>-10671853</v>
      </c>
      <c r="Z23" s="109">
        <v>-97.0168</v>
      </c>
      <c r="AA23" s="110">
        <v>33038500</v>
      </c>
    </row>
    <row r="24" spans="1:27" ht="12.75">
      <c r="A24" s="119" t="s">
        <v>50</v>
      </c>
      <c r="B24" s="97"/>
      <c r="C24" s="111"/>
      <c r="D24" s="112"/>
      <c r="E24" s="111"/>
      <c r="F24" s="113"/>
      <c r="G24" s="113"/>
      <c r="H24" s="111"/>
      <c r="I24" s="111"/>
      <c r="J24" s="108">
        <f>G24+H24+I24</f>
        <v>0</v>
      </c>
      <c r="K24" s="113"/>
      <c r="L24" s="111"/>
      <c r="M24" s="111"/>
      <c r="N24" s="113"/>
      <c r="O24" s="113"/>
      <c r="P24" s="111"/>
      <c r="Q24" s="111"/>
      <c r="R24" s="113"/>
      <c r="S24" s="113"/>
      <c r="T24" s="111"/>
      <c r="U24" s="111"/>
      <c r="V24" s="111"/>
      <c r="W24" s="113">
        <f>J24+N24+R24+V24</f>
        <v>0</v>
      </c>
      <c r="X24" s="113">
        <f>J24+N24+R24+V24</f>
        <v>0</v>
      </c>
      <c r="Y24" s="111"/>
      <c r="Z24" s="114"/>
      <c r="AA24" s="115"/>
    </row>
    <row r="25" spans="1:27" ht="12.75">
      <c r="A25" s="116" t="s">
        <v>92</v>
      </c>
      <c r="B25" s="97"/>
      <c r="C25" s="117">
        <f aca="true" t="shared" si="7" ref="C25:Y25">SUM(C23:C24)</f>
        <v>0</v>
      </c>
      <c r="D25" s="121">
        <f t="shared" si="7"/>
        <v>0</v>
      </c>
      <c r="E25" s="117">
        <f t="shared" si="7"/>
        <v>33038500</v>
      </c>
      <c r="F25" s="118">
        <f t="shared" si="7"/>
        <v>33038500</v>
      </c>
      <c r="G25" s="118">
        <f t="shared" si="7"/>
        <v>0</v>
      </c>
      <c r="H25" s="117">
        <f t="shared" si="7"/>
        <v>0</v>
      </c>
      <c r="I25" s="117">
        <f t="shared" si="7"/>
        <v>0</v>
      </c>
      <c r="J25" s="118">
        <f t="shared" si="7"/>
        <v>0</v>
      </c>
      <c r="K25" s="118">
        <f t="shared" si="7"/>
        <v>0</v>
      </c>
      <c r="L25" s="117">
        <f t="shared" si="7"/>
        <v>0</v>
      </c>
      <c r="M25" s="117">
        <f t="shared" si="7"/>
        <v>0</v>
      </c>
      <c r="N25" s="118">
        <f t="shared" si="7"/>
        <v>0</v>
      </c>
      <c r="O25" s="118">
        <f t="shared" si="7"/>
        <v>0</v>
      </c>
      <c r="P25" s="117">
        <f t="shared" si="7"/>
        <v>0</v>
      </c>
      <c r="Q25" s="117">
        <f t="shared" si="7"/>
        <v>104543</v>
      </c>
      <c r="R25" s="118">
        <f t="shared" si="7"/>
        <v>104543</v>
      </c>
      <c r="S25" s="118">
        <f t="shared" si="7"/>
        <v>168051</v>
      </c>
      <c r="T25" s="117">
        <f t="shared" si="7"/>
        <v>0</v>
      </c>
      <c r="U25" s="117">
        <f t="shared" si="7"/>
        <v>0</v>
      </c>
      <c r="V25" s="117">
        <f t="shared" si="7"/>
        <v>168051</v>
      </c>
      <c r="W25" s="118">
        <f t="shared" si="7"/>
        <v>272594</v>
      </c>
      <c r="X25" s="118">
        <f t="shared" si="7"/>
        <v>272594</v>
      </c>
      <c r="Y25" s="117">
        <f t="shared" si="7"/>
        <v>-10671853</v>
      </c>
      <c r="Z25" s="122">
        <f>+IF(X25&lt;&gt;0,+(Y25/X25)*100,0)</f>
        <v>-3914.9258604371335</v>
      </c>
      <c r="AA25" s="123">
        <f>SUM(AA23:AA24)</f>
        <v>33038500</v>
      </c>
    </row>
    <row r="26" spans="1:27" ht="12.75">
      <c r="A26" s="124" t="s">
        <v>51</v>
      </c>
      <c r="B26" s="97"/>
      <c r="C26" s="106"/>
      <c r="D26" s="107"/>
      <c r="E26" s="106"/>
      <c r="F26" s="108"/>
      <c r="G26" s="108"/>
      <c r="H26" s="106"/>
      <c r="I26" s="106"/>
      <c r="J26" s="108">
        <f>G26+H26+I26</f>
        <v>0</v>
      </c>
      <c r="K26" s="108"/>
      <c r="L26" s="106"/>
      <c r="M26" s="106"/>
      <c r="N26" s="108"/>
      <c r="O26" s="108"/>
      <c r="P26" s="106"/>
      <c r="Q26" s="106"/>
      <c r="R26" s="108"/>
      <c r="S26" s="108"/>
      <c r="T26" s="106"/>
      <c r="U26" s="106"/>
      <c r="V26" s="106"/>
      <c r="W26" s="108">
        <f>J26+N26+R26+V26</f>
        <v>0</v>
      </c>
      <c r="X26" s="108"/>
      <c r="Y26" s="106"/>
      <c r="Z26" s="109"/>
      <c r="AA26" s="110"/>
    </row>
    <row r="27" spans="1:27" ht="12.75">
      <c r="A27" s="119" t="s">
        <v>52</v>
      </c>
      <c r="B27" s="97"/>
      <c r="C27" s="13"/>
      <c r="D27" s="14"/>
      <c r="E27" s="13"/>
      <c r="F27" s="15"/>
      <c r="G27" s="15"/>
      <c r="H27" s="13"/>
      <c r="I27" s="13"/>
      <c r="J27" s="108">
        <f>G27+H27+I27</f>
        <v>0</v>
      </c>
      <c r="K27" s="15"/>
      <c r="L27" s="13"/>
      <c r="M27" s="13"/>
      <c r="N27" s="15"/>
      <c r="O27" s="15"/>
      <c r="P27" s="13"/>
      <c r="Q27" s="13"/>
      <c r="R27" s="15"/>
      <c r="S27" s="15"/>
      <c r="T27" s="13"/>
      <c r="U27" s="13"/>
      <c r="V27" s="13"/>
      <c r="W27" s="15">
        <f>J27+N27+R27+V27</f>
        <v>0</v>
      </c>
      <c r="X27" s="15"/>
      <c r="Y27" s="13"/>
      <c r="Z27" s="2"/>
      <c r="AA27" s="23"/>
    </row>
    <row r="28" spans="1:27" ht="12.75">
      <c r="A28" s="119" t="s">
        <v>53</v>
      </c>
      <c r="B28" s="97"/>
      <c r="C28" s="111"/>
      <c r="D28" s="112"/>
      <c r="E28" s="111">
        <v>9613880</v>
      </c>
      <c r="F28" s="113">
        <v>9613880</v>
      </c>
      <c r="G28" s="113"/>
      <c r="H28" s="111"/>
      <c r="I28" s="106"/>
      <c r="J28" s="108">
        <f>G28+H28+I28</f>
        <v>0</v>
      </c>
      <c r="K28" s="108"/>
      <c r="L28" s="106"/>
      <c r="M28" s="106"/>
      <c r="N28" s="108"/>
      <c r="O28" s="113">
        <v>316058</v>
      </c>
      <c r="P28" s="111"/>
      <c r="Q28" s="111"/>
      <c r="R28" s="113">
        <v>316058</v>
      </c>
      <c r="S28" s="113">
        <v>180835</v>
      </c>
      <c r="T28" s="111"/>
      <c r="U28" s="111"/>
      <c r="V28" s="111">
        <v>180835</v>
      </c>
      <c r="W28" s="113">
        <f>J28+N28+R28+V28</f>
        <v>496893</v>
      </c>
      <c r="X28" s="113"/>
      <c r="Y28" s="111">
        <v>11789606</v>
      </c>
      <c r="Z28" s="114"/>
      <c r="AA28" s="115">
        <v>9613880</v>
      </c>
    </row>
    <row r="29" spans="1:27" ht="12.75">
      <c r="A29" s="116" t="s">
        <v>54</v>
      </c>
      <c r="B29" s="97"/>
      <c r="C29" s="106">
        <f aca="true" t="shared" si="8" ref="C29:Y29">SUM(C27:C28)</f>
        <v>0</v>
      </c>
      <c r="D29" s="107">
        <f t="shared" si="8"/>
        <v>0</v>
      </c>
      <c r="E29" s="106">
        <f t="shared" si="8"/>
        <v>9613880</v>
      </c>
      <c r="F29" s="108">
        <f t="shared" si="8"/>
        <v>9613880</v>
      </c>
      <c r="G29" s="108">
        <f t="shared" si="8"/>
        <v>0</v>
      </c>
      <c r="H29" s="106">
        <f t="shared" si="8"/>
        <v>0</v>
      </c>
      <c r="I29" s="117">
        <f t="shared" si="8"/>
        <v>0</v>
      </c>
      <c r="J29" s="118">
        <f t="shared" si="8"/>
        <v>0</v>
      </c>
      <c r="K29" s="118">
        <f t="shared" si="8"/>
        <v>0</v>
      </c>
      <c r="L29" s="117">
        <f t="shared" si="8"/>
        <v>0</v>
      </c>
      <c r="M29" s="117">
        <f t="shared" si="8"/>
        <v>0</v>
      </c>
      <c r="N29" s="118">
        <f t="shared" si="8"/>
        <v>0</v>
      </c>
      <c r="O29" s="108">
        <f t="shared" si="8"/>
        <v>316058</v>
      </c>
      <c r="P29" s="106">
        <f t="shared" si="8"/>
        <v>0</v>
      </c>
      <c r="Q29" s="106">
        <f t="shared" si="8"/>
        <v>0</v>
      </c>
      <c r="R29" s="108">
        <f t="shared" si="8"/>
        <v>316058</v>
      </c>
      <c r="S29" s="108">
        <f t="shared" si="8"/>
        <v>180835</v>
      </c>
      <c r="T29" s="106">
        <f t="shared" si="8"/>
        <v>0</v>
      </c>
      <c r="U29" s="106">
        <f t="shared" si="8"/>
        <v>0</v>
      </c>
      <c r="V29" s="106">
        <f t="shared" si="8"/>
        <v>180835</v>
      </c>
      <c r="W29" s="108">
        <f t="shared" si="8"/>
        <v>496893</v>
      </c>
      <c r="X29" s="108">
        <f t="shared" si="8"/>
        <v>0</v>
      </c>
      <c r="Y29" s="106">
        <f t="shared" si="8"/>
        <v>11789606</v>
      </c>
      <c r="Z29" s="109">
        <f>+IF(X29&lt;&gt;0,+(Y29/X29)*100,0)</f>
        <v>0</v>
      </c>
      <c r="AA29" s="110">
        <f>SUM(AA27:AA28)</f>
        <v>9613880</v>
      </c>
    </row>
    <row r="30" spans="1:27" ht="12.75">
      <c r="A30" s="125" t="s">
        <v>55</v>
      </c>
      <c r="B30" s="97"/>
      <c r="C30" s="13"/>
      <c r="D30" s="14"/>
      <c r="E30" s="13">
        <v>5278800</v>
      </c>
      <c r="F30" s="15">
        <v>5278800</v>
      </c>
      <c r="G30" s="15"/>
      <c r="H30" s="13"/>
      <c r="I30" s="13"/>
      <c r="J30" s="108">
        <f aca="true" t="shared" si="9" ref="J30:J35">G30+H30+I30</f>
        <v>0</v>
      </c>
      <c r="K30" s="15"/>
      <c r="L30" s="13"/>
      <c r="M30" s="13"/>
      <c r="N30" s="15"/>
      <c r="O30" s="15">
        <v>47568</v>
      </c>
      <c r="P30" s="13"/>
      <c r="Q30" s="13">
        <v>1250541</v>
      </c>
      <c r="R30" s="15">
        <v>1298109</v>
      </c>
      <c r="S30" s="15"/>
      <c r="T30" s="13">
        <v>133927</v>
      </c>
      <c r="U30" s="13"/>
      <c r="V30" s="13">
        <v>133927</v>
      </c>
      <c r="W30" s="15">
        <f aca="true" t="shared" si="10" ref="W30:W35">J30+N30+R30+V30</f>
        <v>1432036</v>
      </c>
      <c r="X30" s="15">
        <f>J30+N30+R30+V30</f>
        <v>1432036</v>
      </c>
      <c r="Y30" s="13">
        <v>5078676</v>
      </c>
      <c r="Z30" s="2">
        <v>100.8674</v>
      </c>
      <c r="AA30" s="23">
        <v>5278800</v>
      </c>
    </row>
    <row r="31" spans="1:27" ht="12.75">
      <c r="A31" s="124" t="s">
        <v>56</v>
      </c>
      <c r="B31" s="97"/>
      <c r="C31" s="106"/>
      <c r="D31" s="107"/>
      <c r="E31" s="106">
        <v>2600000</v>
      </c>
      <c r="F31" s="108">
        <v>2600000</v>
      </c>
      <c r="G31" s="108"/>
      <c r="H31" s="106"/>
      <c r="I31" s="106"/>
      <c r="J31" s="108">
        <f t="shared" si="9"/>
        <v>0</v>
      </c>
      <c r="K31" s="108"/>
      <c r="L31" s="106"/>
      <c r="M31" s="106"/>
      <c r="N31" s="108"/>
      <c r="O31" s="108">
        <v>70092</v>
      </c>
      <c r="P31" s="106"/>
      <c r="Q31" s="106"/>
      <c r="R31" s="108">
        <v>70092</v>
      </c>
      <c r="S31" s="108"/>
      <c r="T31" s="106">
        <v>151157</v>
      </c>
      <c r="U31" s="106"/>
      <c r="V31" s="106">
        <v>151157</v>
      </c>
      <c r="W31" s="108">
        <f t="shared" si="10"/>
        <v>221249</v>
      </c>
      <c r="X31" s="108">
        <f>J31+N31+R31+V31</f>
        <v>221249</v>
      </c>
      <c r="Y31" s="106">
        <v>-413606</v>
      </c>
      <c r="Z31" s="109">
        <v>-15.9079</v>
      </c>
      <c r="AA31" s="110">
        <v>2600000</v>
      </c>
    </row>
    <row r="32" spans="1:27" ht="12.75">
      <c r="A32" s="124" t="s">
        <v>57</v>
      </c>
      <c r="B32" s="97"/>
      <c r="C32" s="106"/>
      <c r="D32" s="107"/>
      <c r="E32" s="106">
        <v>112826700</v>
      </c>
      <c r="F32" s="108">
        <v>112826700</v>
      </c>
      <c r="G32" s="108"/>
      <c r="H32" s="106"/>
      <c r="I32" s="106"/>
      <c r="J32" s="108">
        <f t="shared" si="9"/>
        <v>0</v>
      </c>
      <c r="K32" s="108"/>
      <c r="L32" s="106"/>
      <c r="M32" s="106"/>
      <c r="N32" s="108"/>
      <c r="O32" s="108">
        <v>-511629</v>
      </c>
      <c r="P32" s="106"/>
      <c r="Q32" s="106">
        <v>994339</v>
      </c>
      <c r="R32" s="108">
        <v>482710</v>
      </c>
      <c r="S32" s="108">
        <v>829189</v>
      </c>
      <c r="T32" s="106">
        <v>582094</v>
      </c>
      <c r="U32" s="106"/>
      <c r="V32" s="106">
        <v>1411283</v>
      </c>
      <c r="W32" s="108">
        <f t="shared" si="10"/>
        <v>1893993</v>
      </c>
      <c r="X32" s="108">
        <f>J32+N32+R32+V32</f>
        <v>1893993</v>
      </c>
      <c r="Y32" s="106">
        <v>-96611703</v>
      </c>
      <c r="Z32" s="109">
        <v>-67.7353</v>
      </c>
      <c r="AA32" s="110">
        <v>112826700</v>
      </c>
    </row>
    <row r="33" spans="1:27" ht="12.75">
      <c r="A33" s="125" t="s">
        <v>58</v>
      </c>
      <c r="B33" s="120"/>
      <c r="C33" s="106"/>
      <c r="D33" s="107"/>
      <c r="E33" s="106">
        <v>32081800</v>
      </c>
      <c r="F33" s="108">
        <v>32081800</v>
      </c>
      <c r="G33" s="108"/>
      <c r="H33" s="106"/>
      <c r="I33" s="106"/>
      <c r="J33" s="108">
        <f t="shared" si="9"/>
        <v>0</v>
      </c>
      <c r="K33" s="108"/>
      <c r="L33" s="106"/>
      <c r="M33" s="106"/>
      <c r="N33" s="108"/>
      <c r="O33" s="108"/>
      <c r="P33" s="106"/>
      <c r="Q33" s="106">
        <v>53872</v>
      </c>
      <c r="R33" s="108">
        <v>53872</v>
      </c>
      <c r="S33" s="108"/>
      <c r="T33" s="106"/>
      <c r="U33" s="106"/>
      <c r="V33" s="106"/>
      <c r="W33" s="108">
        <f t="shared" si="10"/>
        <v>53872</v>
      </c>
      <c r="X33" s="108">
        <f>J33+N33+R33+V33</f>
        <v>53872</v>
      </c>
      <c r="Y33" s="106">
        <v>-27862509</v>
      </c>
      <c r="Z33" s="109">
        <v>-98.2805</v>
      </c>
      <c r="AA33" s="110">
        <v>32081800</v>
      </c>
    </row>
    <row r="34" spans="1:27" ht="12.75">
      <c r="A34" s="124" t="s">
        <v>59</v>
      </c>
      <c r="B34" s="97"/>
      <c r="C34" s="106"/>
      <c r="D34" s="107"/>
      <c r="E34" s="106">
        <v>100000</v>
      </c>
      <c r="F34" s="108">
        <v>100000</v>
      </c>
      <c r="G34" s="108"/>
      <c r="H34" s="106"/>
      <c r="I34" s="106"/>
      <c r="J34" s="108">
        <f t="shared" si="9"/>
        <v>0</v>
      </c>
      <c r="K34" s="108"/>
      <c r="L34" s="106"/>
      <c r="M34" s="106"/>
      <c r="N34" s="108"/>
      <c r="O34" s="108"/>
      <c r="P34" s="106"/>
      <c r="Q34" s="106"/>
      <c r="R34" s="108"/>
      <c r="S34" s="108"/>
      <c r="T34" s="106">
        <v>376643</v>
      </c>
      <c r="U34" s="106"/>
      <c r="V34" s="106">
        <v>376643</v>
      </c>
      <c r="W34" s="108">
        <f t="shared" si="10"/>
        <v>376643</v>
      </c>
      <c r="X34" s="108"/>
      <c r="Y34" s="106">
        <v>376643</v>
      </c>
      <c r="Z34" s="109"/>
      <c r="AA34" s="110">
        <v>100000</v>
      </c>
    </row>
    <row r="35" spans="1:27" ht="12.75">
      <c r="A35" s="124" t="s">
        <v>60</v>
      </c>
      <c r="B35" s="97"/>
      <c r="C35" s="111"/>
      <c r="D35" s="112"/>
      <c r="E35" s="111"/>
      <c r="F35" s="113"/>
      <c r="G35" s="113"/>
      <c r="H35" s="111"/>
      <c r="I35" s="106"/>
      <c r="J35" s="108">
        <f t="shared" si="9"/>
        <v>0</v>
      </c>
      <c r="K35" s="108"/>
      <c r="L35" s="106"/>
      <c r="M35" s="106"/>
      <c r="N35" s="108"/>
      <c r="O35" s="113"/>
      <c r="P35" s="111"/>
      <c r="Q35" s="111"/>
      <c r="R35" s="113"/>
      <c r="S35" s="113"/>
      <c r="T35" s="111"/>
      <c r="U35" s="111"/>
      <c r="V35" s="111"/>
      <c r="W35" s="113">
        <f t="shared" si="10"/>
        <v>0</v>
      </c>
      <c r="X35" s="113"/>
      <c r="Y35" s="111"/>
      <c r="Z35" s="114"/>
      <c r="AA35" s="115"/>
    </row>
    <row r="36" spans="1:27" ht="4.5" customHeight="1">
      <c r="A36" s="126"/>
      <c r="B36" s="97"/>
      <c r="C36" s="106"/>
      <c r="D36" s="107"/>
      <c r="E36" s="106"/>
      <c r="F36" s="108"/>
      <c r="G36" s="108"/>
      <c r="H36" s="106"/>
      <c r="I36" s="117"/>
      <c r="J36" s="118"/>
      <c r="K36" s="118"/>
      <c r="L36" s="117"/>
      <c r="M36" s="117"/>
      <c r="N36" s="118"/>
      <c r="O36" s="108"/>
      <c r="P36" s="106"/>
      <c r="Q36" s="106"/>
      <c r="R36" s="108"/>
      <c r="S36" s="108"/>
      <c r="T36" s="106"/>
      <c r="U36" s="106"/>
      <c r="V36" s="106"/>
      <c r="W36" s="108"/>
      <c r="X36" s="108"/>
      <c r="Y36" s="106"/>
      <c r="Z36" s="109"/>
      <c r="AA36" s="110"/>
    </row>
    <row r="37" spans="1:27" ht="12.75">
      <c r="A37" s="103" t="s">
        <v>61</v>
      </c>
      <c r="B37" s="97" t="s">
        <v>62</v>
      </c>
      <c r="C37" s="98">
        <f aca="true" t="shared" si="11" ref="C37:Y37">C47+C50+C51+C54+C57+C58+SUM(C61:C67)</f>
        <v>0</v>
      </c>
      <c r="D37" s="99">
        <f t="shared" si="11"/>
        <v>0</v>
      </c>
      <c r="E37" s="98">
        <f t="shared" si="11"/>
        <v>300250000</v>
      </c>
      <c r="F37" s="100">
        <f t="shared" si="11"/>
        <v>300250000</v>
      </c>
      <c r="G37" s="100">
        <f t="shared" si="11"/>
        <v>0</v>
      </c>
      <c r="H37" s="98">
        <f t="shared" si="11"/>
        <v>0</v>
      </c>
      <c r="I37" s="98">
        <f t="shared" si="11"/>
        <v>0</v>
      </c>
      <c r="J37" s="100">
        <f t="shared" si="11"/>
        <v>0</v>
      </c>
      <c r="K37" s="100">
        <f t="shared" si="11"/>
        <v>0</v>
      </c>
      <c r="L37" s="98">
        <f t="shared" si="11"/>
        <v>0</v>
      </c>
      <c r="M37" s="98">
        <f t="shared" si="11"/>
        <v>0</v>
      </c>
      <c r="N37" s="100">
        <f t="shared" si="11"/>
        <v>0</v>
      </c>
      <c r="O37" s="100">
        <f t="shared" si="11"/>
        <v>10144701</v>
      </c>
      <c r="P37" s="98">
        <f t="shared" si="11"/>
        <v>0</v>
      </c>
      <c r="Q37" s="98">
        <f t="shared" si="11"/>
        <v>6857929</v>
      </c>
      <c r="R37" s="100">
        <f t="shared" si="11"/>
        <v>17002630</v>
      </c>
      <c r="S37" s="100">
        <f t="shared" si="11"/>
        <v>16359</v>
      </c>
      <c r="T37" s="98">
        <f t="shared" si="11"/>
        <v>5985650</v>
      </c>
      <c r="U37" s="98">
        <f t="shared" si="11"/>
        <v>0</v>
      </c>
      <c r="V37" s="98">
        <f t="shared" si="11"/>
        <v>6002009</v>
      </c>
      <c r="W37" s="100">
        <f t="shared" si="11"/>
        <v>23004639</v>
      </c>
      <c r="X37" s="100">
        <f t="shared" si="11"/>
        <v>23004639</v>
      </c>
      <c r="Y37" s="98">
        <f t="shared" si="11"/>
        <v>-394101841</v>
      </c>
      <c r="Z37" s="101">
        <f>+IF(X37&lt;&gt;0,+(Y37/X37)*100,0)</f>
        <v>-1713.1407321801487</v>
      </c>
      <c r="AA37" s="102">
        <f>AA47+AA50+AA51+AA54+AA57+AA58+SUM(AA61:AA67)</f>
        <v>300250000</v>
      </c>
    </row>
    <row r="38" spans="1:27" ht="12.75">
      <c r="A38" s="104" t="s">
        <v>33</v>
      </c>
      <c r="B38" s="105"/>
      <c r="C38" s="106"/>
      <c r="D38" s="107"/>
      <c r="E38" s="106">
        <v>55500000</v>
      </c>
      <c r="F38" s="108">
        <v>55500000</v>
      </c>
      <c r="G38" s="108"/>
      <c r="H38" s="106"/>
      <c r="I38" s="106"/>
      <c r="J38" s="108">
        <f aca="true" t="shared" si="12" ref="J38:J46">G38+H38+I38</f>
        <v>0</v>
      </c>
      <c r="K38" s="108"/>
      <c r="L38" s="106"/>
      <c r="M38" s="106"/>
      <c r="N38" s="108"/>
      <c r="O38" s="108">
        <v>1147829</v>
      </c>
      <c r="P38" s="106"/>
      <c r="Q38" s="106">
        <v>1058161</v>
      </c>
      <c r="R38" s="108">
        <v>2205990</v>
      </c>
      <c r="S38" s="108"/>
      <c r="T38" s="106"/>
      <c r="U38" s="106"/>
      <c r="V38" s="106"/>
      <c r="W38" s="108">
        <f aca="true" t="shared" si="13" ref="W38:W46">J38+N38+R38+V38</f>
        <v>2205990</v>
      </c>
      <c r="X38" s="108">
        <f>J38+N38+R38+V38</f>
        <v>2205990</v>
      </c>
      <c r="Y38" s="106">
        <v>727352649</v>
      </c>
      <c r="Z38" s="109">
        <v>1426.1817</v>
      </c>
      <c r="AA38" s="110">
        <v>55500000</v>
      </c>
    </row>
    <row r="39" spans="1:27" ht="12.75">
      <c r="A39" s="104" t="s">
        <v>34</v>
      </c>
      <c r="B39" s="105"/>
      <c r="C39" s="106"/>
      <c r="D39" s="107"/>
      <c r="E39" s="106">
        <v>5750000</v>
      </c>
      <c r="F39" s="108">
        <v>5750000</v>
      </c>
      <c r="G39" s="108"/>
      <c r="H39" s="106"/>
      <c r="I39" s="106"/>
      <c r="J39" s="108">
        <f t="shared" si="12"/>
        <v>0</v>
      </c>
      <c r="K39" s="108"/>
      <c r="L39" s="106"/>
      <c r="M39" s="106"/>
      <c r="N39" s="108"/>
      <c r="O39" s="108"/>
      <c r="P39" s="106"/>
      <c r="Q39" s="106">
        <v>252846</v>
      </c>
      <c r="R39" s="108">
        <v>252846</v>
      </c>
      <c r="S39" s="108"/>
      <c r="T39" s="106"/>
      <c r="U39" s="106"/>
      <c r="V39" s="106"/>
      <c r="W39" s="108">
        <f t="shared" si="13"/>
        <v>252846</v>
      </c>
      <c r="X39" s="108">
        <f>J39+N39+R39+V39</f>
        <v>252846</v>
      </c>
      <c r="Y39" s="106">
        <v>-6497154</v>
      </c>
      <c r="Z39" s="109">
        <v>-96.2541</v>
      </c>
      <c r="AA39" s="110">
        <v>5750000</v>
      </c>
    </row>
    <row r="40" spans="1:27" ht="12.75">
      <c r="A40" s="104" t="s">
        <v>35</v>
      </c>
      <c r="B40" s="105"/>
      <c r="C40" s="106"/>
      <c r="D40" s="107"/>
      <c r="E40" s="106">
        <v>52400000</v>
      </c>
      <c r="F40" s="108">
        <v>52400000</v>
      </c>
      <c r="G40" s="108"/>
      <c r="H40" s="106"/>
      <c r="I40" s="106"/>
      <c r="J40" s="108">
        <f t="shared" si="12"/>
        <v>0</v>
      </c>
      <c r="K40" s="108"/>
      <c r="L40" s="106"/>
      <c r="M40" s="106"/>
      <c r="N40" s="108"/>
      <c r="O40" s="108">
        <v>676349</v>
      </c>
      <c r="P40" s="106"/>
      <c r="Q40" s="106">
        <v>420719</v>
      </c>
      <c r="R40" s="108">
        <v>1097068</v>
      </c>
      <c r="S40" s="108">
        <v>16359</v>
      </c>
      <c r="T40" s="106">
        <v>227558</v>
      </c>
      <c r="U40" s="106"/>
      <c r="V40" s="106">
        <v>243917</v>
      </c>
      <c r="W40" s="108">
        <f t="shared" si="13"/>
        <v>1340985</v>
      </c>
      <c r="X40" s="108">
        <f>J40+N40+R40+V40</f>
        <v>1340985</v>
      </c>
      <c r="Y40" s="106">
        <v>140614870</v>
      </c>
      <c r="Z40" s="109">
        <v>268.349</v>
      </c>
      <c r="AA40" s="110">
        <v>52400000</v>
      </c>
    </row>
    <row r="41" spans="1:27" ht="12.75">
      <c r="A41" s="104" t="s">
        <v>36</v>
      </c>
      <c r="B41" s="105"/>
      <c r="C41" s="106"/>
      <c r="D41" s="107"/>
      <c r="E41" s="106">
        <v>149000000</v>
      </c>
      <c r="F41" s="108">
        <v>149000000</v>
      </c>
      <c r="G41" s="108"/>
      <c r="H41" s="106"/>
      <c r="I41" s="106"/>
      <c r="J41" s="108">
        <f t="shared" si="12"/>
        <v>0</v>
      </c>
      <c r="K41" s="108"/>
      <c r="L41" s="106"/>
      <c r="M41" s="106"/>
      <c r="N41" s="108"/>
      <c r="O41" s="108">
        <v>7054279</v>
      </c>
      <c r="P41" s="106"/>
      <c r="Q41" s="106">
        <v>4918579</v>
      </c>
      <c r="R41" s="108">
        <v>11972858</v>
      </c>
      <c r="S41" s="108"/>
      <c r="T41" s="106">
        <v>4995882</v>
      </c>
      <c r="U41" s="106"/>
      <c r="V41" s="106">
        <v>4995882</v>
      </c>
      <c r="W41" s="108">
        <f t="shared" si="13"/>
        <v>16968740</v>
      </c>
      <c r="X41" s="108">
        <f>J41+N41+R41+V41</f>
        <v>16968740</v>
      </c>
      <c r="Y41" s="106">
        <v>-117963690</v>
      </c>
      <c r="Z41" s="109">
        <v>-79.1703</v>
      </c>
      <c r="AA41" s="110">
        <v>149000000</v>
      </c>
    </row>
    <row r="42" spans="1:27" ht="12.75">
      <c r="A42" s="104" t="s">
        <v>37</v>
      </c>
      <c r="B42" s="105"/>
      <c r="C42" s="106"/>
      <c r="D42" s="107"/>
      <c r="E42" s="106">
        <v>30000000</v>
      </c>
      <c r="F42" s="108">
        <v>30000000</v>
      </c>
      <c r="G42" s="108"/>
      <c r="H42" s="106"/>
      <c r="I42" s="106"/>
      <c r="J42" s="108">
        <f t="shared" si="12"/>
        <v>0</v>
      </c>
      <c r="K42" s="108"/>
      <c r="L42" s="106"/>
      <c r="M42" s="106"/>
      <c r="N42" s="108"/>
      <c r="O42" s="108">
        <v>1123244</v>
      </c>
      <c r="P42" s="106"/>
      <c r="Q42" s="106">
        <v>72420</v>
      </c>
      <c r="R42" s="108">
        <v>1195664</v>
      </c>
      <c r="S42" s="108"/>
      <c r="T42" s="106">
        <v>679875</v>
      </c>
      <c r="U42" s="106"/>
      <c r="V42" s="106">
        <v>679875</v>
      </c>
      <c r="W42" s="108">
        <f t="shared" si="13"/>
        <v>1875539</v>
      </c>
      <c r="X42" s="108">
        <f>J42+N42+R42+V42</f>
        <v>1875539</v>
      </c>
      <c r="Y42" s="106">
        <v>-30532305</v>
      </c>
      <c r="Z42" s="109">
        <v>-93.9456</v>
      </c>
      <c r="AA42" s="110">
        <v>30000000</v>
      </c>
    </row>
    <row r="43" spans="1:27" ht="12.75">
      <c r="A43" s="104" t="s">
        <v>38</v>
      </c>
      <c r="B43" s="105"/>
      <c r="C43" s="106"/>
      <c r="D43" s="107"/>
      <c r="E43" s="106"/>
      <c r="F43" s="108"/>
      <c r="G43" s="108"/>
      <c r="H43" s="106"/>
      <c r="I43" s="106"/>
      <c r="J43" s="108">
        <f t="shared" si="12"/>
        <v>0</v>
      </c>
      <c r="K43" s="108"/>
      <c r="L43" s="106"/>
      <c r="M43" s="106"/>
      <c r="N43" s="108"/>
      <c r="O43" s="108"/>
      <c r="P43" s="106"/>
      <c r="Q43" s="106"/>
      <c r="R43" s="108"/>
      <c r="S43" s="108"/>
      <c r="T43" s="106"/>
      <c r="U43" s="106"/>
      <c r="V43" s="106"/>
      <c r="W43" s="108">
        <f t="shared" si="13"/>
        <v>0</v>
      </c>
      <c r="X43" s="108"/>
      <c r="Y43" s="106"/>
      <c r="Z43" s="109"/>
      <c r="AA43" s="110"/>
    </row>
    <row r="44" spans="1:27" ht="12.75">
      <c r="A44" s="104" t="s">
        <v>39</v>
      </c>
      <c r="B44" s="97"/>
      <c r="C44" s="106"/>
      <c r="D44" s="107"/>
      <c r="E44" s="106"/>
      <c r="F44" s="108"/>
      <c r="G44" s="108"/>
      <c r="H44" s="106"/>
      <c r="I44" s="106"/>
      <c r="J44" s="108">
        <f t="shared" si="12"/>
        <v>0</v>
      </c>
      <c r="K44" s="108"/>
      <c r="L44" s="106"/>
      <c r="M44" s="106"/>
      <c r="N44" s="108"/>
      <c r="O44" s="108"/>
      <c r="P44" s="106"/>
      <c r="Q44" s="106"/>
      <c r="R44" s="108"/>
      <c r="S44" s="108"/>
      <c r="T44" s="106"/>
      <c r="U44" s="106"/>
      <c r="V44" s="106"/>
      <c r="W44" s="108">
        <f t="shared" si="13"/>
        <v>0</v>
      </c>
      <c r="X44" s="108"/>
      <c r="Y44" s="106"/>
      <c r="Z44" s="109"/>
      <c r="AA44" s="110"/>
    </row>
    <row r="45" spans="1:27" ht="12.75">
      <c r="A45" s="104" t="s">
        <v>40</v>
      </c>
      <c r="B45" s="97"/>
      <c r="C45" s="13"/>
      <c r="D45" s="14"/>
      <c r="E45" s="13"/>
      <c r="F45" s="15"/>
      <c r="G45" s="15"/>
      <c r="H45" s="13"/>
      <c r="I45" s="13"/>
      <c r="J45" s="108">
        <f t="shared" si="12"/>
        <v>0</v>
      </c>
      <c r="K45" s="15"/>
      <c r="L45" s="13"/>
      <c r="M45" s="13"/>
      <c r="N45" s="15"/>
      <c r="O45" s="15"/>
      <c r="P45" s="13"/>
      <c r="Q45" s="13"/>
      <c r="R45" s="15"/>
      <c r="S45" s="15"/>
      <c r="T45" s="13"/>
      <c r="U45" s="13"/>
      <c r="V45" s="13"/>
      <c r="W45" s="15">
        <f t="shared" si="13"/>
        <v>0</v>
      </c>
      <c r="X45" s="15"/>
      <c r="Y45" s="13"/>
      <c r="Z45" s="2"/>
      <c r="AA45" s="23"/>
    </row>
    <row r="46" spans="1:27" ht="12.75">
      <c r="A46" s="104" t="s">
        <v>41</v>
      </c>
      <c r="B46" s="97"/>
      <c r="C46" s="111"/>
      <c r="D46" s="112"/>
      <c r="E46" s="111"/>
      <c r="F46" s="113"/>
      <c r="G46" s="113"/>
      <c r="H46" s="111"/>
      <c r="I46" s="106"/>
      <c r="J46" s="108">
        <f t="shared" si="12"/>
        <v>0</v>
      </c>
      <c r="K46" s="108"/>
      <c r="L46" s="106"/>
      <c r="M46" s="106"/>
      <c r="N46" s="108"/>
      <c r="O46" s="113"/>
      <c r="P46" s="111"/>
      <c r="Q46" s="111"/>
      <c r="R46" s="113"/>
      <c r="S46" s="113"/>
      <c r="T46" s="111"/>
      <c r="U46" s="111"/>
      <c r="V46" s="111"/>
      <c r="W46" s="113">
        <f t="shared" si="13"/>
        <v>0</v>
      </c>
      <c r="X46" s="113"/>
      <c r="Y46" s="111"/>
      <c r="Z46" s="114"/>
      <c r="AA46" s="115"/>
    </row>
    <row r="47" spans="1:27" ht="12.75">
      <c r="A47" s="116" t="s">
        <v>42</v>
      </c>
      <c r="B47" s="97"/>
      <c r="C47" s="106">
        <f aca="true" t="shared" si="14" ref="C47:Y47">SUM(C38:C46)</f>
        <v>0</v>
      </c>
      <c r="D47" s="107">
        <f t="shared" si="14"/>
        <v>0</v>
      </c>
      <c r="E47" s="106">
        <f t="shared" si="14"/>
        <v>292650000</v>
      </c>
      <c r="F47" s="108">
        <f t="shared" si="14"/>
        <v>292650000</v>
      </c>
      <c r="G47" s="108">
        <f t="shared" si="14"/>
        <v>0</v>
      </c>
      <c r="H47" s="106">
        <f t="shared" si="14"/>
        <v>0</v>
      </c>
      <c r="I47" s="117">
        <f t="shared" si="14"/>
        <v>0</v>
      </c>
      <c r="J47" s="118">
        <f t="shared" si="14"/>
        <v>0</v>
      </c>
      <c r="K47" s="118">
        <f t="shared" si="14"/>
        <v>0</v>
      </c>
      <c r="L47" s="117">
        <f t="shared" si="14"/>
        <v>0</v>
      </c>
      <c r="M47" s="117">
        <f t="shared" si="14"/>
        <v>0</v>
      </c>
      <c r="N47" s="118">
        <f t="shared" si="14"/>
        <v>0</v>
      </c>
      <c r="O47" s="108">
        <f t="shared" si="14"/>
        <v>10001701</v>
      </c>
      <c r="P47" s="106">
        <f t="shared" si="14"/>
        <v>0</v>
      </c>
      <c r="Q47" s="106">
        <f t="shared" si="14"/>
        <v>6722725</v>
      </c>
      <c r="R47" s="108">
        <f t="shared" si="14"/>
        <v>16724426</v>
      </c>
      <c r="S47" s="108">
        <f t="shared" si="14"/>
        <v>16359</v>
      </c>
      <c r="T47" s="106">
        <f t="shared" si="14"/>
        <v>5903315</v>
      </c>
      <c r="U47" s="106">
        <f t="shared" si="14"/>
        <v>0</v>
      </c>
      <c r="V47" s="106">
        <f t="shared" si="14"/>
        <v>5919674</v>
      </c>
      <c r="W47" s="108">
        <f t="shared" si="14"/>
        <v>22644100</v>
      </c>
      <c r="X47" s="108">
        <f t="shared" si="14"/>
        <v>22644100</v>
      </c>
      <c r="Y47" s="106">
        <f t="shared" si="14"/>
        <v>712974370</v>
      </c>
      <c r="Z47" s="109">
        <f>+IF(X47&lt;&gt;0,+(Y47/X47)*100,0)</f>
        <v>3148.609880719481</v>
      </c>
      <c r="AA47" s="110">
        <f>SUM(AA38:AA46)</f>
        <v>292650000</v>
      </c>
    </row>
    <row r="48" spans="1:27" ht="12.75">
      <c r="A48" s="119" t="s">
        <v>43</v>
      </c>
      <c r="B48" s="120"/>
      <c r="C48" s="106"/>
      <c r="D48" s="107"/>
      <c r="E48" s="106">
        <v>6000000</v>
      </c>
      <c r="F48" s="108">
        <v>6000000</v>
      </c>
      <c r="G48" s="108"/>
      <c r="H48" s="106"/>
      <c r="I48" s="106"/>
      <c r="J48" s="108">
        <f>G48+H48+I48</f>
        <v>0</v>
      </c>
      <c r="K48" s="108"/>
      <c r="L48" s="106"/>
      <c r="M48" s="106"/>
      <c r="N48" s="108"/>
      <c r="O48" s="108">
        <v>143000</v>
      </c>
      <c r="P48" s="106"/>
      <c r="Q48" s="106"/>
      <c r="R48" s="108">
        <v>143000</v>
      </c>
      <c r="S48" s="108"/>
      <c r="T48" s="106">
        <v>82335</v>
      </c>
      <c r="U48" s="106"/>
      <c r="V48" s="106">
        <v>82335</v>
      </c>
      <c r="W48" s="108">
        <f>J48+N48+R48+V48</f>
        <v>225335</v>
      </c>
      <c r="X48" s="108">
        <f>J48+N48+R48+V48</f>
        <v>225335</v>
      </c>
      <c r="Y48" s="106">
        <v>14118227</v>
      </c>
      <c r="Z48" s="109">
        <v>217.2035</v>
      </c>
      <c r="AA48" s="110">
        <v>6000000</v>
      </c>
    </row>
    <row r="49" spans="1:27" ht="12.75">
      <c r="A49" s="119" t="s">
        <v>44</v>
      </c>
      <c r="B49" s="97"/>
      <c r="C49" s="111"/>
      <c r="D49" s="112"/>
      <c r="E49" s="111">
        <v>600000</v>
      </c>
      <c r="F49" s="113">
        <v>600000</v>
      </c>
      <c r="G49" s="113"/>
      <c r="H49" s="111"/>
      <c r="I49" s="111"/>
      <c r="J49" s="108">
        <f>G49+H49+I49</f>
        <v>0</v>
      </c>
      <c r="K49" s="113"/>
      <c r="L49" s="111"/>
      <c r="M49" s="111"/>
      <c r="N49" s="113"/>
      <c r="O49" s="113"/>
      <c r="P49" s="111"/>
      <c r="Q49" s="111"/>
      <c r="R49" s="113"/>
      <c r="S49" s="113"/>
      <c r="T49" s="111"/>
      <c r="U49" s="111"/>
      <c r="V49" s="111"/>
      <c r="W49" s="113">
        <f>J49+N49+R49+V49</f>
        <v>0</v>
      </c>
      <c r="X49" s="113">
        <f>J49+N49+R49+V49</f>
        <v>0</v>
      </c>
      <c r="Y49" s="111">
        <v>-600000</v>
      </c>
      <c r="Z49" s="114">
        <v>-100</v>
      </c>
      <c r="AA49" s="115">
        <v>600000</v>
      </c>
    </row>
    <row r="50" spans="1:27" ht="12.75">
      <c r="A50" s="116" t="s">
        <v>45</v>
      </c>
      <c r="B50" s="97"/>
      <c r="C50" s="117">
        <f aca="true" t="shared" si="15" ref="C50:Y50">SUM(C48:C49)</f>
        <v>0</v>
      </c>
      <c r="D50" s="121">
        <f t="shared" si="15"/>
        <v>0</v>
      </c>
      <c r="E50" s="117">
        <f t="shared" si="15"/>
        <v>6600000</v>
      </c>
      <c r="F50" s="118">
        <f t="shared" si="15"/>
        <v>6600000</v>
      </c>
      <c r="G50" s="118">
        <f t="shared" si="15"/>
        <v>0</v>
      </c>
      <c r="H50" s="117">
        <f t="shared" si="15"/>
        <v>0</v>
      </c>
      <c r="I50" s="117">
        <f t="shared" si="15"/>
        <v>0</v>
      </c>
      <c r="J50" s="118">
        <f t="shared" si="15"/>
        <v>0</v>
      </c>
      <c r="K50" s="118">
        <f t="shared" si="15"/>
        <v>0</v>
      </c>
      <c r="L50" s="117">
        <f t="shared" si="15"/>
        <v>0</v>
      </c>
      <c r="M50" s="117">
        <f t="shared" si="15"/>
        <v>0</v>
      </c>
      <c r="N50" s="118">
        <f t="shared" si="15"/>
        <v>0</v>
      </c>
      <c r="O50" s="118">
        <f t="shared" si="15"/>
        <v>143000</v>
      </c>
      <c r="P50" s="117">
        <f t="shared" si="15"/>
        <v>0</v>
      </c>
      <c r="Q50" s="117">
        <f t="shared" si="15"/>
        <v>0</v>
      </c>
      <c r="R50" s="118">
        <f t="shared" si="15"/>
        <v>143000</v>
      </c>
      <c r="S50" s="118">
        <f t="shared" si="15"/>
        <v>0</v>
      </c>
      <c r="T50" s="117">
        <f t="shared" si="15"/>
        <v>82335</v>
      </c>
      <c r="U50" s="117">
        <f t="shared" si="15"/>
        <v>0</v>
      </c>
      <c r="V50" s="117">
        <f t="shared" si="15"/>
        <v>82335</v>
      </c>
      <c r="W50" s="118">
        <f t="shared" si="15"/>
        <v>225335</v>
      </c>
      <c r="X50" s="118">
        <f t="shared" si="15"/>
        <v>225335</v>
      </c>
      <c r="Y50" s="117">
        <f t="shared" si="15"/>
        <v>13518227</v>
      </c>
      <c r="Z50" s="122">
        <f>+IF(X50&lt;&gt;0,+(Y50/X50)*100,0)</f>
        <v>5999.168793130228</v>
      </c>
      <c r="AA50" s="123">
        <f>SUM(AA48:AA49)</f>
        <v>6600000</v>
      </c>
    </row>
    <row r="51" spans="1:27" ht="12.75">
      <c r="A51" s="124" t="s">
        <v>91</v>
      </c>
      <c r="B51" s="97"/>
      <c r="C51" s="106"/>
      <c r="D51" s="107"/>
      <c r="E51" s="106"/>
      <c r="F51" s="108"/>
      <c r="G51" s="108"/>
      <c r="H51" s="106"/>
      <c r="I51" s="106"/>
      <c r="J51" s="108"/>
      <c r="K51" s="108"/>
      <c r="L51" s="106"/>
      <c r="M51" s="106"/>
      <c r="N51" s="108"/>
      <c r="O51" s="108"/>
      <c r="P51" s="106"/>
      <c r="Q51" s="106"/>
      <c r="R51" s="108"/>
      <c r="S51" s="108"/>
      <c r="T51" s="106"/>
      <c r="U51" s="106"/>
      <c r="V51" s="106"/>
      <c r="W51" s="108"/>
      <c r="X51" s="108"/>
      <c r="Y51" s="106"/>
      <c r="Z51" s="109"/>
      <c r="AA51" s="110"/>
    </row>
    <row r="52" spans="1:27" ht="12.75">
      <c r="A52" s="119" t="s">
        <v>46</v>
      </c>
      <c r="B52" s="97"/>
      <c r="C52" s="13"/>
      <c r="D52" s="14"/>
      <c r="E52" s="13"/>
      <c r="F52" s="15"/>
      <c r="G52" s="15"/>
      <c r="H52" s="13"/>
      <c r="I52" s="13"/>
      <c r="J52" s="15"/>
      <c r="K52" s="15"/>
      <c r="L52" s="13"/>
      <c r="M52" s="13"/>
      <c r="N52" s="15"/>
      <c r="O52" s="15"/>
      <c r="P52" s="13"/>
      <c r="Q52" s="13"/>
      <c r="R52" s="15"/>
      <c r="S52" s="15"/>
      <c r="T52" s="13"/>
      <c r="U52" s="13"/>
      <c r="V52" s="13"/>
      <c r="W52" s="15">
        <f>J52+N52+R52+V52</f>
        <v>0</v>
      </c>
      <c r="X52" s="15"/>
      <c r="Y52" s="13"/>
      <c r="Z52" s="2"/>
      <c r="AA52" s="23"/>
    </row>
    <row r="53" spans="1:27" ht="12.75">
      <c r="A53" s="119" t="s">
        <v>47</v>
      </c>
      <c r="B53" s="97"/>
      <c r="C53" s="111"/>
      <c r="D53" s="112"/>
      <c r="E53" s="111"/>
      <c r="F53" s="113"/>
      <c r="G53" s="113"/>
      <c r="H53" s="111"/>
      <c r="I53" s="111"/>
      <c r="J53" s="113"/>
      <c r="K53" s="113"/>
      <c r="L53" s="111"/>
      <c r="M53" s="111"/>
      <c r="N53" s="113"/>
      <c r="O53" s="113"/>
      <c r="P53" s="111"/>
      <c r="Q53" s="111"/>
      <c r="R53" s="113"/>
      <c r="S53" s="113"/>
      <c r="T53" s="111"/>
      <c r="U53" s="111"/>
      <c r="V53" s="111"/>
      <c r="W53" s="113">
        <f>J53+N53+R53+V53</f>
        <v>0</v>
      </c>
      <c r="X53" s="113"/>
      <c r="Y53" s="111"/>
      <c r="Z53" s="114"/>
      <c r="AA53" s="115"/>
    </row>
    <row r="54" spans="1:27" ht="12.75">
      <c r="A54" s="116" t="s">
        <v>48</v>
      </c>
      <c r="B54" s="97"/>
      <c r="C54" s="106">
        <f aca="true" t="shared" si="16" ref="C54:Y54">SUM(C52:C53)</f>
        <v>0</v>
      </c>
      <c r="D54" s="107">
        <f t="shared" si="16"/>
        <v>0</v>
      </c>
      <c r="E54" s="106">
        <f t="shared" si="16"/>
        <v>0</v>
      </c>
      <c r="F54" s="108">
        <f t="shared" si="16"/>
        <v>0</v>
      </c>
      <c r="G54" s="108">
        <f t="shared" si="16"/>
        <v>0</v>
      </c>
      <c r="H54" s="106">
        <f t="shared" si="16"/>
        <v>0</v>
      </c>
      <c r="I54" s="106">
        <f t="shared" si="16"/>
        <v>0</v>
      </c>
      <c r="J54" s="108">
        <f t="shared" si="16"/>
        <v>0</v>
      </c>
      <c r="K54" s="108">
        <f t="shared" si="16"/>
        <v>0</v>
      </c>
      <c r="L54" s="106">
        <f t="shared" si="16"/>
        <v>0</v>
      </c>
      <c r="M54" s="106">
        <f t="shared" si="16"/>
        <v>0</v>
      </c>
      <c r="N54" s="108">
        <f t="shared" si="16"/>
        <v>0</v>
      </c>
      <c r="O54" s="108">
        <f t="shared" si="16"/>
        <v>0</v>
      </c>
      <c r="P54" s="106">
        <f t="shared" si="16"/>
        <v>0</v>
      </c>
      <c r="Q54" s="106">
        <f t="shared" si="16"/>
        <v>0</v>
      </c>
      <c r="R54" s="108">
        <f t="shared" si="16"/>
        <v>0</v>
      </c>
      <c r="S54" s="108">
        <f t="shared" si="16"/>
        <v>0</v>
      </c>
      <c r="T54" s="106">
        <f t="shared" si="16"/>
        <v>0</v>
      </c>
      <c r="U54" s="106">
        <f t="shared" si="16"/>
        <v>0</v>
      </c>
      <c r="V54" s="106">
        <f t="shared" si="16"/>
        <v>0</v>
      </c>
      <c r="W54" s="108">
        <f t="shared" si="16"/>
        <v>0</v>
      </c>
      <c r="X54" s="108">
        <f t="shared" si="16"/>
        <v>0</v>
      </c>
      <c r="Y54" s="106">
        <f t="shared" si="16"/>
        <v>0</v>
      </c>
      <c r="Z54" s="109">
        <f>+IF(X54&lt;&gt;0,+(Y54/X54)*100,0)</f>
        <v>0</v>
      </c>
      <c r="AA54" s="110">
        <f>SUM(AA52:AA53)</f>
        <v>0</v>
      </c>
    </row>
    <row r="55" spans="1:27" ht="12.75">
      <c r="A55" s="119" t="s">
        <v>49</v>
      </c>
      <c r="B55" s="120"/>
      <c r="C55" s="106"/>
      <c r="D55" s="107"/>
      <c r="E55" s="106">
        <v>1000000</v>
      </c>
      <c r="F55" s="108">
        <v>1000000</v>
      </c>
      <c r="G55" s="108"/>
      <c r="H55" s="106"/>
      <c r="I55" s="106"/>
      <c r="J55" s="108">
        <f>G55+H55+I55</f>
        <v>0</v>
      </c>
      <c r="K55" s="108"/>
      <c r="L55" s="106"/>
      <c r="M55" s="106"/>
      <c r="N55" s="108"/>
      <c r="O55" s="108"/>
      <c r="P55" s="106"/>
      <c r="Q55" s="106">
        <v>135204</v>
      </c>
      <c r="R55" s="108">
        <v>135204</v>
      </c>
      <c r="S55" s="108"/>
      <c r="T55" s="106"/>
      <c r="U55" s="106"/>
      <c r="V55" s="106"/>
      <c r="W55" s="108">
        <f>J55+N55+R55+V55</f>
        <v>135204</v>
      </c>
      <c r="X55" s="108">
        <f>J55+N55+R55+V55</f>
        <v>135204</v>
      </c>
      <c r="Y55" s="106">
        <v>55495560</v>
      </c>
      <c r="Z55" s="109">
        <v>5549.556</v>
      </c>
      <c r="AA55" s="110">
        <v>1000000</v>
      </c>
    </row>
    <row r="56" spans="1:27" ht="12.75">
      <c r="A56" s="119" t="s">
        <v>50</v>
      </c>
      <c r="B56" s="97"/>
      <c r="C56" s="111"/>
      <c r="D56" s="112"/>
      <c r="E56" s="111"/>
      <c r="F56" s="113"/>
      <c r="G56" s="113"/>
      <c r="H56" s="111"/>
      <c r="I56" s="111"/>
      <c r="J56" s="113"/>
      <c r="K56" s="113"/>
      <c r="L56" s="111"/>
      <c r="M56" s="111"/>
      <c r="N56" s="113"/>
      <c r="O56" s="113"/>
      <c r="P56" s="111"/>
      <c r="Q56" s="111"/>
      <c r="R56" s="113"/>
      <c r="S56" s="113"/>
      <c r="T56" s="111"/>
      <c r="U56" s="111"/>
      <c r="V56" s="111"/>
      <c r="W56" s="113">
        <f>J56+N56+R56+V56</f>
        <v>0</v>
      </c>
      <c r="X56" s="113"/>
      <c r="Y56" s="111"/>
      <c r="Z56" s="114"/>
      <c r="AA56" s="115"/>
    </row>
    <row r="57" spans="1:27" ht="12.75">
      <c r="A57" s="116" t="s">
        <v>92</v>
      </c>
      <c r="B57" s="97"/>
      <c r="C57" s="117">
        <f aca="true" t="shared" si="17" ref="C57:Y57">SUM(C55:C56)</f>
        <v>0</v>
      </c>
      <c r="D57" s="121">
        <f t="shared" si="17"/>
        <v>0</v>
      </c>
      <c r="E57" s="117">
        <f t="shared" si="17"/>
        <v>1000000</v>
      </c>
      <c r="F57" s="118">
        <f t="shared" si="17"/>
        <v>1000000</v>
      </c>
      <c r="G57" s="118">
        <f t="shared" si="17"/>
        <v>0</v>
      </c>
      <c r="H57" s="117">
        <f t="shared" si="17"/>
        <v>0</v>
      </c>
      <c r="I57" s="117">
        <f t="shared" si="17"/>
        <v>0</v>
      </c>
      <c r="J57" s="118">
        <f t="shared" si="17"/>
        <v>0</v>
      </c>
      <c r="K57" s="118">
        <f t="shared" si="17"/>
        <v>0</v>
      </c>
      <c r="L57" s="117">
        <f t="shared" si="17"/>
        <v>0</v>
      </c>
      <c r="M57" s="117">
        <f t="shared" si="17"/>
        <v>0</v>
      </c>
      <c r="N57" s="118">
        <f t="shared" si="17"/>
        <v>0</v>
      </c>
      <c r="O57" s="118">
        <f t="shared" si="17"/>
        <v>0</v>
      </c>
      <c r="P57" s="117">
        <f t="shared" si="17"/>
        <v>0</v>
      </c>
      <c r="Q57" s="117">
        <f t="shared" si="17"/>
        <v>135204</v>
      </c>
      <c r="R57" s="118">
        <f t="shared" si="17"/>
        <v>135204</v>
      </c>
      <c r="S57" s="118">
        <f t="shared" si="17"/>
        <v>0</v>
      </c>
      <c r="T57" s="117">
        <f t="shared" si="17"/>
        <v>0</v>
      </c>
      <c r="U57" s="117">
        <f t="shared" si="17"/>
        <v>0</v>
      </c>
      <c r="V57" s="117">
        <f t="shared" si="17"/>
        <v>0</v>
      </c>
      <c r="W57" s="118">
        <f t="shared" si="17"/>
        <v>135204</v>
      </c>
      <c r="X57" s="118">
        <f t="shared" si="17"/>
        <v>135204</v>
      </c>
      <c r="Y57" s="117">
        <f t="shared" si="17"/>
        <v>55495560</v>
      </c>
      <c r="Z57" s="122">
        <f>+IF(X57&lt;&gt;0,+(Y57/X57)*100,0)</f>
        <v>41045.79746161356</v>
      </c>
      <c r="AA57" s="123">
        <f>SUM(AA55:AA56)</f>
        <v>1000000</v>
      </c>
    </row>
    <row r="58" spans="1:27" ht="12.75">
      <c r="A58" s="124" t="s">
        <v>51</v>
      </c>
      <c r="B58" s="97"/>
      <c r="C58" s="106"/>
      <c r="D58" s="107"/>
      <c r="E58" s="106"/>
      <c r="F58" s="108"/>
      <c r="G58" s="108"/>
      <c r="H58" s="106"/>
      <c r="I58" s="106"/>
      <c r="J58" s="108"/>
      <c r="K58" s="108"/>
      <c r="L58" s="106"/>
      <c r="M58" s="106"/>
      <c r="N58" s="108"/>
      <c r="O58" s="108"/>
      <c r="P58" s="106"/>
      <c r="Q58" s="106"/>
      <c r="R58" s="108"/>
      <c r="S58" s="108"/>
      <c r="T58" s="106"/>
      <c r="U58" s="106"/>
      <c r="V58" s="106"/>
      <c r="W58" s="108"/>
      <c r="X58" s="108"/>
      <c r="Y58" s="106"/>
      <c r="Z58" s="109"/>
      <c r="AA58" s="110"/>
    </row>
    <row r="59" spans="1:27" ht="12.75">
      <c r="A59" s="119" t="s">
        <v>52</v>
      </c>
      <c r="B59" s="97"/>
      <c r="C59" s="13"/>
      <c r="D59" s="14"/>
      <c r="E59" s="13"/>
      <c r="F59" s="15"/>
      <c r="G59" s="15"/>
      <c r="H59" s="13"/>
      <c r="I59" s="13"/>
      <c r="J59" s="15"/>
      <c r="K59" s="15"/>
      <c r="L59" s="13"/>
      <c r="M59" s="13"/>
      <c r="N59" s="15"/>
      <c r="O59" s="15"/>
      <c r="P59" s="13"/>
      <c r="Q59" s="13"/>
      <c r="R59" s="15"/>
      <c r="S59" s="15"/>
      <c r="T59" s="13"/>
      <c r="U59" s="13"/>
      <c r="V59" s="13"/>
      <c r="W59" s="15"/>
      <c r="X59" s="15"/>
      <c r="Y59" s="13"/>
      <c r="Z59" s="2"/>
      <c r="AA59" s="23"/>
    </row>
    <row r="60" spans="1:27" ht="12.75">
      <c r="A60" s="119" t="s">
        <v>53</v>
      </c>
      <c r="B60" s="97"/>
      <c r="C60" s="111"/>
      <c r="D60" s="112"/>
      <c r="E60" s="111"/>
      <c r="F60" s="113"/>
      <c r="G60" s="113"/>
      <c r="H60" s="111"/>
      <c r="I60" s="111"/>
      <c r="J60" s="113"/>
      <c r="K60" s="113"/>
      <c r="L60" s="111"/>
      <c r="M60" s="111"/>
      <c r="N60" s="113"/>
      <c r="O60" s="113"/>
      <c r="P60" s="111"/>
      <c r="Q60" s="111"/>
      <c r="R60" s="113"/>
      <c r="S60" s="113"/>
      <c r="T60" s="111"/>
      <c r="U60" s="111"/>
      <c r="V60" s="111"/>
      <c r="W60" s="113"/>
      <c r="X60" s="113"/>
      <c r="Y60" s="111"/>
      <c r="Z60" s="114"/>
      <c r="AA60" s="115"/>
    </row>
    <row r="61" spans="1:27" ht="12.75">
      <c r="A61" s="116" t="s">
        <v>54</v>
      </c>
      <c r="B61" s="97"/>
      <c r="C61" s="106">
        <f aca="true" t="shared" si="18" ref="C61:Y61">SUM(C59:C60)</f>
        <v>0</v>
      </c>
      <c r="D61" s="107">
        <f t="shared" si="18"/>
        <v>0</v>
      </c>
      <c r="E61" s="106">
        <f t="shared" si="18"/>
        <v>0</v>
      </c>
      <c r="F61" s="108">
        <f t="shared" si="18"/>
        <v>0</v>
      </c>
      <c r="G61" s="108">
        <f t="shared" si="18"/>
        <v>0</v>
      </c>
      <c r="H61" s="106">
        <f t="shared" si="18"/>
        <v>0</v>
      </c>
      <c r="I61" s="106">
        <f t="shared" si="18"/>
        <v>0</v>
      </c>
      <c r="J61" s="108">
        <f t="shared" si="18"/>
        <v>0</v>
      </c>
      <c r="K61" s="108">
        <f t="shared" si="18"/>
        <v>0</v>
      </c>
      <c r="L61" s="106">
        <f t="shared" si="18"/>
        <v>0</v>
      </c>
      <c r="M61" s="106">
        <f t="shared" si="18"/>
        <v>0</v>
      </c>
      <c r="N61" s="108">
        <f t="shared" si="18"/>
        <v>0</v>
      </c>
      <c r="O61" s="108">
        <f t="shared" si="18"/>
        <v>0</v>
      </c>
      <c r="P61" s="106">
        <f t="shared" si="18"/>
        <v>0</v>
      </c>
      <c r="Q61" s="106">
        <f t="shared" si="18"/>
        <v>0</v>
      </c>
      <c r="R61" s="108">
        <f t="shared" si="18"/>
        <v>0</v>
      </c>
      <c r="S61" s="108">
        <f t="shared" si="18"/>
        <v>0</v>
      </c>
      <c r="T61" s="106">
        <f t="shared" si="18"/>
        <v>0</v>
      </c>
      <c r="U61" s="106">
        <f t="shared" si="18"/>
        <v>0</v>
      </c>
      <c r="V61" s="106">
        <f t="shared" si="18"/>
        <v>0</v>
      </c>
      <c r="W61" s="108">
        <f t="shared" si="18"/>
        <v>0</v>
      </c>
      <c r="X61" s="108">
        <f t="shared" si="18"/>
        <v>0</v>
      </c>
      <c r="Y61" s="106">
        <f t="shared" si="18"/>
        <v>0</v>
      </c>
      <c r="Z61" s="109">
        <f>+IF(X61&lt;&gt;0,+(Y61/X61)*100,0)</f>
        <v>0</v>
      </c>
      <c r="AA61" s="110">
        <f>SUM(AA59:AA60)</f>
        <v>0</v>
      </c>
    </row>
    <row r="62" spans="1:27" ht="12.75">
      <c r="A62" s="125" t="s">
        <v>55</v>
      </c>
      <c r="B62" s="97"/>
      <c r="C62" s="13"/>
      <c r="D62" s="14"/>
      <c r="E62" s="13"/>
      <c r="F62" s="15"/>
      <c r="G62" s="15"/>
      <c r="H62" s="13"/>
      <c r="I62" s="13"/>
      <c r="J62" s="108">
        <f>G62+H62+I62</f>
        <v>0</v>
      </c>
      <c r="K62" s="15"/>
      <c r="L62" s="13"/>
      <c r="M62" s="13"/>
      <c r="N62" s="15"/>
      <c r="O62" s="15"/>
      <c r="P62" s="13"/>
      <c r="Q62" s="13"/>
      <c r="R62" s="15"/>
      <c r="S62" s="15"/>
      <c r="T62" s="13"/>
      <c r="U62" s="13"/>
      <c r="V62" s="13"/>
      <c r="W62" s="15">
        <f aca="true" t="shared" si="19" ref="W62:W67">J62+N62+R62+V62</f>
        <v>0</v>
      </c>
      <c r="X62" s="15"/>
      <c r="Y62" s="13">
        <v>12062422</v>
      </c>
      <c r="Z62" s="2"/>
      <c r="AA62" s="23"/>
    </row>
    <row r="63" spans="1:27" ht="12.75">
      <c r="A63" s="124" t="s">
        <v>56</v>
      </c>
      <c r="B63" s="97"/>
      <c r="C63" s="106"/>
      <c r="D63" s="107"/>
      <c r="E63" s="106"/>
      <c r="F63" s="108"/>
      <c r="G63" s="108"/>
      <c r="H63" s="106"/>
      <c r="I63" s="106"/>
      <c r="J63" s="108"/>
      <c r="K63" s="108"/>
      <c r="L63" s="106"/>
      <c r="M63" s="106"/>
      <c r="N63" s="108"/>
      <c r="O63" s="108"/>
      <c r="P63" s="106"/>
      <c r="Q63" s="106"/>
      <c r="R63" s="108"/>
      <c r="S63" s="108"/>
      <c r="T63" s="106"/>
      <c r="U63" s="106"/>
      <c r="V63" s="106"/>
      <c r="W63" s="108">
        <f t="shared" si="19"/>
        <v>0</v>
      </c>
      <c r="X63" s="108"/>
      <c r="Y63" s="106"/>
      <c r="Z63" s="109"/>
      <c r="AA63" s="110"/>
    </row>
    <row r="64" spans="1:27" ht="12.75">
      <c r="A64" s="124" t="s">
        <v>57</v>
      </c>
      <c r="B64" s="97"/>
      <c r="C64" s="106"/>
      <c r="D64" s="107"/>
      <c r="E64" s="106"/>
      <c r="F64" s="108"/>
      <c r="G64" s="108"/>
      <c r="H64" s="106"/>
      <c r="I64" s="106"/>
      <c r="J64" s="108">
        <f>G64+H64+I64</f>
        <v>0</v>
      </c>
      <c r="K64" s="108"/>
      <c r="L64" s="106"/>
      <c r="M64" s="106"/>
      <c r="N64" s="108"/>
      <c r="O64" s="108"/>
      <c r="P64" s="106"/>
      <c r="Q64" s="106"/>
      <c r="R64" s="108"/>
      <c r="S64" s="108"/>
      <c r="T64" s="106"/>
      <c r="U64" s="106"/>
      <c r="V64" s="106"/>
      <c r="W64" s="108">
        <f t="shared" si="19"/>
        <v>0</v>
      </c>
      <c r="X64" s="108"/>
      <c r="Y64" s="106">
        <v>-1189499078</v>
      </c>
      <c r="Z64" s="109"/>
      <c r="AA64" s="110"/>
    </row>
    <row r="65" spans="1:27" ht="12.75">
      <c r="A65" s="125" t="s">
        <v>58</v>
      </c>
      <c r="B65" s="120"/>
      <c r="C65" s="106"/>
      <c r="D65" s="107"/>
      <c r="E65" s="106"/>
      <c r="F65" s="108"/>
      <c r="G65" s="108"/>
      <c r="H65" s="106"/>
      <c r="I65" s="106"/>
      <c r="J65" s="108"/>
      <c r="K65" s="108"/>
      <c r="L65" s="106"/>
      <c r="M65" s="106"/>
      <c r="N65" s="108"/>
      <c r="O65" s="108"/>
      <c r="P65" s="106"/>
      <c r="Q65" s="106"/>
      <c r="R65" s="108"/>
      <c r="S65" s="108"/>
      <c r="T65" s="106"/>
      <c r="U65" s="106"/>
      <c r="V65" s="106"/>
      <c r="W65" s="108">
        <f t="shared" si="19"/>
        <v>0</v>
      </c>
      <c r="X65" s="108"/>
      <c r="Y65" s="106"/>
      <c r="Z65" s="109"/>
      <c r="AA65" s="110"/>
    </row>
    <row r="66" spans="1:27" ht="12.75">
      <c r="A66" s="124" t="s">
        <v>59</v>
      </c>
      <c r="B66" s="97"/>
      <c r="C66" s="106"/>
      <c r="D66" s="107"/>
      <c r="E66" s="106"/>
      <c r="F66" s="108"/>
      <c r="G66" s="108"/>
      <c r="H66" s="106"/>
      <c r="I66" s="106"/>
      <c r="J66" s="108"/>
      <c r="K66" s="108"/>
      <c r="L66" s="106"/>
      <c r="M66" s="106"/>
      <c r="N66" s="108"/>
      <c r="O66" s="108"/>
      <c r="P66" s="106"/>
      <c r="Q66" s="106"/>
      <c r="R66" s="108"/>
      <c r="S66" s="108"/>
      <c r="T66" s="106"/>
      <c r="U66" s="106"/>
      <c r="V66" s="106"/>
      <c r="W66" s="108">
        <f t="shared" si="19"/>
        <v>0</v>
      </c>
      <c r="X66" s="108"/>
      <c r="Y66" s="106"/>
      <c r="Z66" s="109"/>
      <c r="AA66" s="110"/>
    </row>
    <row r="67" spans="1:27" ht="12.75">
      <c r="A67" s="124" t="s">
        <v>60</v>
      </c>
      <c r="B67" s="97"/>
      <c r="C67" s="111"/>
      <c r="D67" s="112"/>
      <c r="E67" s="111"/>
      <c r="F67" s="113"/>
      <c r="G67" s="113"/>
      <c r="H67" s="111"/>
      <c r="I67" s="111"/>
      <c r="J67" s="108">
        <f>G67+H67+I67</f>
        <v>0</v>
      </c>
      <c r="K67" s="113"/>
      <c r="L67" s="111"/>
      <c r="M67" s="111"/>
      <c r="N67" s="113"/>
      <c r="O67" s="113"/>
      <c r="P67" s="111"/>
      <c r="Q67" s="111"/>
      <c r="R67" s="113"/>
      <c r="S67" s="113"/>
      <c r="T67" s="111"/>
      <c r="U67" s="111"/>
      <c r="V67" s="111"/>
      <c r="W67" s="113">
        <f t="shared" si="19"/>
        <v>0</v>
      </c>
      <c r="X67" s="113"/>
      <c r="Y67" s="111">
        <v>1346658</v>
      </c>
      <c r="Z67" s="114"/>
      <c r="AA67" s="115"/>
    </row>
    <row r="68" spans="1:27" ht="4.5" customHeight="1">
      <c r="A68" s="124"/>
      <c r="B68" s="97"/>
      <c r="C68" s="106"/>
      <c r="D68" s="107"/>
      <c r="E68" s="106"/>
      <c r="F68" s="108"/>
      <c r="G68" s="108"/>
      <c r="H68" s="106"/>
      <c r="I68" s="106"/>
      <c r="J68" s="117"/>
      <c r="K68" s="108"/>
      <c r="L68" s="106"/>
      <c r="M68" s="106"/>
      <c r="N68" s="108"/>
      <c r="O68" s="108"/>
      <c r="P68" s="106"/>
      <c r="Q68" s="106"/>
      <c r="R68" s="108"/>
      <c r="S68" s="108"/>
      <c r="T68" s="106"/>
      <c r="U68" s="106"/>
      <c r="V68" s="106"/>
      <c r="W68" s="108"/>
      <c r="X68" s="108"/>
      <c r="Y68" s="106"/>
      <c r="Z68" s="109"/>
      <c r="AA68" s="110"/>
    </row>
    <row r="69" spans="1:27" ht="12.75">
      <c r="A69" s="103" t="s">
        <v>63</v>
      </c>
      <c r="B69" s="97" t="s">
        <v>64</v>
      </c>
      <c r="C69" s="98">
        <f aca="true" t="shared" si="20" ref="C69:Y69">C79+C82+C83+C86+C89+C90+SUM(C93:C99)</f>
        <v>0</v>
      </c>
      <c r="D69" s="99">
        <f t="shared" si="20"/>
        <v>0</v>
      </c>
      <c r="E69" s="98">
        <f t="shared" si="20"/>
        <v>680501794</v>
      </c>
      <c r="F69" s="100">
        <f t="shared" si="20"/>
        <v>680501794</v>
      </c>
      <c r="G69" s="100">
        <f t="shared" si="20"/>
        <v>0</v>
      </c>
      <c r="H69" s="98">
        <f t="shared" si="20"/>
        <v>0</v>
      </c>
      <c r="I69" s="98">
        <f t="shared" si="20"/>
        <v>0</v>
      </c>
      <c r="J69" s="100">
        <f t="shared" si="20"/>
        <v>0</v>
      </c>
      <c r="K69" s="100">
        <f t="shared" si="20"/>
        <v>0</v>
      </c>
      <c r="L69" s="98">
        <f t="shared" si="20"/>
        <v>0</v>
      </c>
      <c r="M69" s="98">
        <f t="shared" si="20"/>
        <v>0</v>
      </c>
      <c r="N69" s="100">
        <f t="shared" si="20"/>
        <v>0</v>
      </c>
      <c r="O69" s="100">
        <f t="shared" si="20"/>
        <v>29489174</v>
      </c>
      <c r="P69" s="98">
        <f t="shared" si="20"/>
        <v>0</v>
      </c>
      <c r="Q69" s="98">
        <f t="shared" si="20"/>
        <v>23853926</v>
      </c>
      <c r="R69" s="100">
        <f t="shared" si="20"/>
        <v>53343100</v>
      </c>
      <c r="S69" s="100">
        <f t="shared" si="20"/>
        <v>18540903</v>
      </c>
      <c r="T69" s="98">
        <f t="shared" si="20"/>
        <v>39073705</v>
      </c>
      <c r="U69" s="98">
        <f t="shared" si="20"/>
        <v>0</v>
      </c>
      <c r="V69" s="98">
        <f t="shared" si="20"/>
        <v>57614608</v>
      </c>
      <c r="W69" s="100">
        <f t="shared" si="20"/>
        <v>110957708</v>
      </c>
      <c r="X69" s="100">
        <f t="shared" si="20"/>
        <v>110957708</v>
      </c>
      <c r="Y69" s="98">
        <f t="shared" si="20"/>
        <v>2566494861</v>
      </c>
      <c r="Z69" s="101">
        <f>+IF(X69&lt;&gt;0,+(Y69/X69)*100,0)</f>
        <v>2313.0388210614447</v>
      </c>
      <c r="AA69" s="102">
        <f>AA79+AA82+AA83+AA86+AA89+AA90+SUM(AA93:AA99)</f>
        <v>680501794</v>
      </c>
    </row>
    <row r="70" spans="1:27" ht="12.75">
      <c r="A70" s="104" t="s">
        <v>33</v>
      </c>
      <c r="B70" s="105"/>
      <c r="C70" s="106"/>
      <c r="D70" s="107"/>
      <c r="E70" s="106">
        <v>108700500</v>
      </c>
      <c r="F70" s="108">
        <v>108700500</v>
      </c>
      <c r="G70" s="108"/>
      <c r="H70" s="106"/>
      <c r="I70" s="106"/>
      <c r="J70" s="108">
        <f aca="true" t="shared" si="21" ref="J70:J78">G70+H70+I70</f>
        <v>0</v>
      </c>
      <c r="K70" s="108"/>
      <c r="L70" s="106"/>
      <c r="M70" s="106"/>
      <c r="N70" s="108"/>
      <c r="O70" s="108">
        <v>4987597</v>
      </c>
      <c r="P70" s="106"/>
      <c r="Q70" s="106">
        <v>4312033</v>
      </c>
      <c r="R70" s="108">
        <v>9299630</v>
      </c>
      <c r="S70" s="108">
        <v>1699177</v>
      </c>
      <c r="T70" s="106">
        <v>3132122</v>
      </c>
      <c r="U70" s="106"/>
      <c r="V70" s="106">
        <v>4831299</v>
      </c>
      <c r="W70" s="108">
        <f aca="true" t="shared" si="22" ref="W70:W78">J70+N70+R70+V70</f>
        <v>14130929</v>
      </c>
      <c r="X70" s="108">
        <f aca="true" t="shared" si="23" ref="X70:X77">J70+N70+R70+V70</f>
        <v>14130929</v>
      </c>
      <c r="Y70" s="106">
        <v>344712882</v>
      </c>
      <c r="Z70" s="109">
        <v>250.6994</v>
      </c>
      <c r="AA70" s="110">
        <v>108700500</v>
      </c>
    </row>
    <row r="71" spans="1:27" ht="12.75">
      <c r="A71" s="104" t="s">
        <v>34</v>
      </c>
      <c r="B71" s="105"/>
      <c r="C71" s="106"/>
      <c r="D71" s="107"/>
      <c r="E71" s="106">
        <v>31900000</v>
      </c>
      <c r="F71" s="108">
        <v>31900000</v>
      </c>
      <c r="G71" s="108"/>
      <c r="H71" s="106"/>
      <c r="I71" s="106"/>
      <c r="J71" s="108">
        <f t="shared" si="21"/>
        <v>0</v>
      </c>
      <c r="K71" s="108"/>
      <c r="L71" s="106"/>
      <c r="M71" s="106"/>
      <c r="N71" s="108"/>
      <c r="O71" s="108">
        <v>1413128</v>
      </c>
      <c r="P71" s="106"/>
      <c r="Q71" s="106">
        <v>258533</v>
      </c>
      <c r="R71" s="108">
        <v>1671661</v>
      </c>
      <c r="S71" s="108"/>
      <c r="T71" s="106">
        <v>-376643</v>
      </c>
      <c r="U71" s="106"/>
      <c r="V71" s="106">
        <v>-376643</v>
      </c>
      <c r="W71" s="108">
        <f t="shared" si="22"/>
        <v>1295018</v>
      </c>
      <c r="X71" s="108">
        <f t="shared" si="23"/>
        <v>1295018</v>
      </c>
      <c r="Y71" s="106">
        <v>97298540</v>
      </c>
      <c r="Z71" s="109">
        <v>313.8663</v>
      </c>
      <c r="AA71" s="110">
        <v>31900000</v>
      </c>
    </row>
    <row r="72" spans="1:27" ht="12.75">
      <c r="A72" s="104" t="s">
        <v>35</v>
      </c>
      <c r="B72" s="105"/>
      <c r="C72" s="106"/>
      <c r="D72" s="107"/>
      <c r="E72" s="106">
        <v>108177000</v>
      </c>
      <c r="F72" s="108">
        <v>108177000</v>
      </c>
      <c r="G72" s="108"/>
      <c r="H72" s="106"/>
      <c r="I72" s="106"/>
      <c r="J72" s="108">
        <f t="shared" si="21"/>
        <v>0</v>
      </c>
      <c r="K72" s="108"/>
      <c r="L72" s="106"/>
      <c r="M72" s="106"/>
      <c r="N72" s="108"/>
      <c r="O72" s="108">
        <v>2518784</v>
      </c>
      <c r="P72" s="106"/>
      <c r="Q72" s="106">
        <v>4554738</v>
      </c>
      <c r="R72" s="108">
        <v>7073522</v>
      </c>
      <c r="S72" s="108">
        <v>16463111</v>
      </c>
      <c r="T72" s="106">
        <v>15223260</v>
      </c>
      <c r="U72" s="106"/>
      <c r="V72" s="106">
        <v>31686371</v>
      </c>
      <c r="W72" s="108">
        <f t="shared" si="22"/>
        <v>38759893</v>
      </c>
      <c r="X72" s="108">
        <f t="shared" si="23"/>
        <v>38759893</v>
      </c>
      <c r="Y72" s="106">
        <v>467163956</v>
      </c>
      <c r="Z72" s="109">
        <v>431.8515</v>
      </c>
      <c r="AA72" s="110">
        <v>108177000</v>
      </c>
    </row>
    <row r="73" spans="1:27" ht="12.75">
      <c r="A73" s="104" t="s">
        <v>36</v>
      </c>
      <c r="B73" s="105"/>
      <c r="C73" s="106"/>
      <c r="D73" s="107"/>
      <c r="E73" s="106">
        <v>28000000</v>
      </c>
      <c r="F73" s="108">
        <v>28000000</v>
      </c>
      <c r="G73" s="108"/>
      <c r="H73" s="106"/>
      <c r="I73" s="106"/>
      <c r="J73" s="108">
        <f t="shared" si="21"/>
        <v>0</v>
      </c>
      <c r="K73" s="108"/>
      <c r="L73" s="106"/>
      <c r="M73" s="106"/>
      <c r="N73" s="108"/>
      <c r="O73" s="108">
        <v>2371360</v>
      </c>
      <c r="P73" s="106"/>
      <c r="Q73" s="106">
        <v>2613528</v>
      </c>
      <c r="R73" s="108">
        <v>4984888</v>
      </c>
      <c r="S73" s="108"/>
      <c r="T73" s="106">
        <v>2026140</v>
      </c>
      <c r="U73" s="106"/>
      <c r="V73" s="106">
        <v>2026140</v>
      </c>
      <c r="W73" s="108">
        <f t="shared" si="22"/>
        <v>7011028</v>
      </c>
      <c r="X73" s="108">
        <f t="shared" si="23"/>
        <v>7011028</v>
      </c>
      <c r="Y73" s="106">
        <v>754184521</v>
      </c>
      <c r="Z73" s="109">
        <v>2693.5161</v>
      </c>
      <c r="AA73" s="110">
        <v>28000000</v>
      </c>
    </row>
    <row r="74" spans="1:27" ht="12.75">
      <c r="A74" s="104" t="s">
        <v>37</v>
      </c>
      <c r="B74" s="105"/>
      <c r="C74" s="106"/>
      <c r="D74" s="107"/>
      <c r="E74" s="106">
        <v>245550000</v>
      </c>
      <c r="F74" s="108">
        <v>245550000</v>
      </c>
      <c r="G74" s="108"/>
      <c r="H74" s="106"/>
      <c r="I74" s="106"/>
      <c r="J74" s="108">
        <f t="shared" si="21"/>
        <v>0</v>
      </c>
      <c r="K74" s="108"/>
      <c r="L74" s="106"/>
      <c r="M74" s="106"/>
      <c r="N74" s="108"/>
      <c r="O74" s="108">
        <v>10629800</v>
      </c>
      <c r="P74" s="106"/>
      <c r="Q74" s="106">
        <v>9129783</v>
      </c>
      <c r="R74" s="108">
        <v>19759583</v>
      </c>
      <c r="S74" s="108"/>
      <c r="T74" s="106">
        <v>17808105</v>
      </c>
      <c r="U74" s="106"/>
      <c r="V74" s="106">
        <v>17808105</v>
      </c>
      <c r="W74" s="108">
        <f t="shared" si="22"/>
        <v>37567688</v>
      </c>
      <c r="X74" s="108">
        <f t="shared" si="23"/>
        <v>37567688</v>
      </c>
      <c r="Y74" s="106">
        <v>517964584</v>
      </c>
      <c r="Z74" s="109">
        <v>213.9907</v>
      </c>
      <c r="AA74" s="110">
        <v>245550000</v>
      </c>
    </row>
    <row r="75" spans="1:27" ht="12.75">
      <c r="A75" s="104" t="s">
        <v>38</v>
      </c>
      <c r="B75" s="105"/>
      <c r="C75" s="106"/>
      <c r="D75" s="107"/>
      <c r="E75" s="106">
        <v>7500000</v>
      </c>
      <c r="F75" s="108">
        <v>7500000</v>
      </c>
      <c r="G75" s="108"/>
      <c r="H75" s="106"/>
      <c r="I75" s="106"/>
      <c r="J75" s="108">
        <f t="shared" si="21"/>
        <v>0</v>
      </c>
      <c r="K75" s="108"/>
      <c r="L75" s="106"/>
      <c r="M75" s="106"/>
      <c r="N75" s="108"/>
      <c r="O75" s="108">
        <v>2428529</v>
      </c>
      <c r="P75" s="106"/>
      <c r="Q75" s="106">
        <v>1149162</v>
      </c>
      <c r="R75" s="108">
        <v>3577691</v>
      </c>
      <c r="S75" s="108">
        <v>378615</v>
      </c>
      <c r="T75" s="106"/>
      <c r="U75" s="106"/>
      <c r="V75" s="106">
        <v>378615</v>
      </c>
      <c r="W75" s="108">
        <f t="shared" si="22"/>
        <v>3956306</v>
      </c>
      <c r="X75" s="108">
        <f t="shared" si="23"/>
        <v>3956306</v>
      </c>
      <c r="Y75" s="106">
        <v>23971619</v>
      </c>
      <c r="Z75" s="109">
        <v>319.6216</v>
      </c>
      <c r="AA75" s="110">
        <v>7500000</v>
      </c>
    </row>
    <row r="76" spans="1:27" ht="12.75">
      <c r="A76" s="104" t="s">
        <v>39</v>
      </c>
      <c r="B76" s="97"/>
      <c r="C76" s="106"/>
      <c r="D76" s="107"/>
      <c r="E76" s="106"/>
      <c r="F76" s="108"/>
      <c r="G76" s="108"/>
      <c r="H76" s="106"/>
      <c r="I76" s="106"/>
      <c r="J76" s="108">
        <f t="shared" si="21"/>
        <v>0</v>
      </c>
      <c r="K76" s="108"/>
      <c r="L76" s="106"/>
      <c r="M76" s="106"/>
      <c r="N76" s="108"/>
      <c r="O76" s="108"/>
      <c r="P76" s="106"/>
      <c r="Q76" s="106"/>
      <c r="R76" s="108"/>
      <c r="S76" s="108"/>
      <c r="T76" s="106"/>
      <c r="U76" s="106"/>
      <c r="V76" s="106"/>
      <c r="W76" s="108">
        <f t="shared" si="22"/>
        <v>0</v>
      </c>
      <c r="X76" s="108">
        <f t="shared" si="23"/>
        <v>0</v>
      </c>
      <c r="Y76" s="106"/>
      <c r="Z76" s="109"/>
      <c r="AA76" s="110"/>
    </row>
    <row r="77" spans="1:27" ht="12.75">
      <c r="A77" s="104" t="s">
        <v>40</v>
      </c>
      <c r="B77" s="97"/>
      <c r="C77" s="13"/>
      <c r="D77" s="14"/>
      <c r="E77" s="13">
        <v>1000000</v>
      </c>
      <c r="F77" s="15">
        <v>1000000</v>
      </c>
      <c r="G77" s="15"/>
      <c r="H77" s="13"/>
      <c r="I77" s="13"/>
      <c r="J77" s="15">
        <f t="shared" si="21"/>
        <v>0</v>
      </c>
      <c r="K77" s="15"/>
      <c r="L77" s="13"/>
      <c r="M77" s="13"/>
      <c r="N77" s="15"/>
      <c r="O77" s="15"/>
      <c r="P77" s="13"/>
      <c r="Q77" s="13"/>
      <c r="R77" s="15"/>
      <c r="S77" s="15"/>
      <c r="T77" s="13"/>
      <c r="U77" s="13"/>
      <c r="V77" s="13"/>
      <c r="W77" s="15">
        <f t="shared" si="22"/>
        <v>0</v>
      </c>
      <c r="X77" s="15">
        <f t="shared" si="23"/>
        <v>0</v>
      </c>
      <c r="Y77" s="13">
        <v>-1000000</v>
      </c>
      <c r="Z77" s="2">
        <v>-100</v>
      </c>
      <c r="AA77" s="23">
        <v>1000000</v>
      </c>
    </row>
    <row r="78" spans="1:27" ht="12.75">
      <c r="A78" s="104" t="s">
        <v>41</v>
      </c>
      <c r="B78" s="97"/>
      <c r="C78" s="111"/>
      <c r="D78" s="112"/>
      <c r="E78" s="111"/>
      <c r="F78" s="113"/>
      <c r="G78" s="113"/>
      <c r="H78" s="111"/>
      <c r="I78" s="111"/>
      <c r="J78" s="113">
        <f t="shared" si="21"/>
        <v>0</v>
      </c>
      <c r="K78" s="113"/>
      <c r="L78" s="111"/>
      <c r="M78" s="111"/>
      <c r="N78" s="113"/>
      <c r="O78" s="113"/>
      <c r="P78" s="111"/>
      <c r="Q78" s="111"/>
      <c r="R78" s="113"/>
      <c r="S78" s="113"/>
      <c r="T78" s="111"/>
      <c r="U78" s="111"/>
      <c r="V78" s="111"/>
      <c r="W78" s="113">
        <f t="shared" si="22"/>
        <v>0</v>
      </c>
      <c r="X78" s="113"/>
      <c r="Y78" s="111">
        <v>2270</v>
      </c>
      <c r="Z78" s="114"/>
      <c r="AA78" s="115"/>
    </row>
    <row r="79" spans="1:27" ht="12.75">
      <c r="A79" s="116" t="s">
        <v>42</v>
      </c>
      <c r="B79" s="97"/>
      <c r="C79" s="106">
        <f aca="true" t="shared" si="24" ref="C79:Y79">SUM(C70:C78)</f>
        <v>0</v>
      </c>
      <c r="D79" s="107">
        <f t="shared" si="24"/>
        <v>0</v>
      </c>
      <c r="E79" s="106">
        <f t="shared" si="24"/>
        <v>530827500</v>
      </c>
      <c r="F79" s="108">
        <f t="shared" si="24"/>
        <v>530827500</v>
      </c>
      <c r="G79" s="108">
        <f t="shared" si="24"/>
        <v>0</v>
      </c>
      <c r="H79" s="106">
        <f t="shared" si="24"/>
        <v>0</v>
      </c>
      <c r="I79" s="106">
        <f t="shared" si="24"/>
        <v>0</v>
      </c>
      <c r="J79" s="108">
        <f t="shared" si="24"/>
        <v>0</v>
      </c>
      <c r="K79" s="108">
        <f t="shared" si="24"/>
        <v>0</v>
      </c>
      <c r="L79" s="106">
        <f t="shared" si="24"/>
        <v>0</v>
      </c>
      <c r="M79" s="106">
        <f t="shared" si="24"/>
        <v>0</v>
      </c>
      <c r="N79" s="108">
        <f t="shared" si="24"/>
        <v>0</v>
      </c>
      <c r="O79" s="108">
        <f t="shared" si="24"/>
        <v>24349198</v>
      </c>
      <c r="P79" s="106">
        <f t="shared" si="24"/>
        <v>0</v>
      </c>
      <c r="Q79" s="106">
        <f t="shared" si="24"/>
        <v>22017777</v>
      </c>
      <c r="R79" s="108">
        <f t="shared" si="24"/>
        <v>46366975</v>
      </c>
      <c r="S79" s="108">
        <f t="shared" si="24"/>
        <v>18540903</v>
      </c>
      <c r="T79" s="106">
        <f t="shared" si="24"/>
        <v>37812984</v>
      </c>
      <c r="U79" s="106">
        <f t="shared" si="24"/>
        <v>0</v>
      </c>
      <c r="V79" s="106">
        <f t="shared" si="24"/>
        <v>56353887</v>
      </c>
      <c r="W79" s="108">
        <f t="shared" si="24"/>
        <v>102720862</v>
      </c>
      <c r="X79" s="108">
        <f t="shared" si="24"/>
        <v>102720862</v>
      </c>
      <c r="Y79" s="106">
        <f t="shared" si="24"/>
        <v>2204298372</v>
      </c>
      <c r="Z79" s="109">
        <f>+IF(X79&lt;&gt;0,+(Y79/X79)*100,0)</f>
        <v>2145.9110925295777</v>
      </c>
      <c r="AA79" s="110">
        <f>SUM(AA70:AA78)</f>
        <v>530827500</v>
      </c>
    </row>
    <row r="80" spans="1:27" ht="12.75">
      <c r="A80" s="119" t="s">
        <v>43</v>
      </c>
      <c r="B80" s="120"/>
      <c r="C80" s="106"/>
      <c r="D80" s="107"/>
      <c r="E80" s="106">
        <v>110384294</v>
      </c>
      <c r="F80" s="108">
        <v>110384294</v>
      </c>
      <c r="G80" s="108"/>
      <c r="H80" s="106"/>
      <c r="I80" s="106"/>
      <c r="J80" s="108">
        <f>G80+H80+I80</f>
        <v>0</v>
      </c>
      <c r="K80" s="108"/>
      <c r="L80" s="106"/>
      <c r="M80" s="106"/>
      <c r="N80" s="108"/>
      <c r="O80" s="108">
        <v>3970912</v>
      </c>
      <c r="P80" s="106"/>
      <c r="Q80" s="106">
        <v>497383</v>
      </c>
      <c r="R80" s="108">
        <v>4468295</v>
      </c>
      <c r="S80" s="108"/>
      <c r="T80" s="106">
        <v>434750</v>
      </c>
      <c r="U80" s="106"/>
      <c r="V80" s="106">
        <v>434750</v>
      </c>
      <c r="W80" s="108">
        <f>J80+N80+R80+V80</f>
        <v>4903045</v>
      </c>
      <c r="X80" s="108">
        <f>J80+N80+R80+V80</f>
        <v>4903045</v>
      </c>
      <c r="Y80" s="106">
        <v>135794527</v>
      </c>
      <c r="Z80" s="109">
        <v>319.8857</v>
      </c>
      <c r="AA80" s="110">
        <v>110384294</v>
      </c>
    </row>
    <row r="81" spans="1:27" ht="12.75">
      <c r="A81" s="119" t="s">
        <v>44</v>
      </c>
      <c r="B81" s="97"/>
      <c r="C81" s="111"/>
      <c r="D81" s="112"/>
      <c r="E81" s="111">
        <v>14000000</v>
      </c>
      <c r="F81" s="113">
        <v>14000000</v>
      </c>
      <c r="G81" s="113"/>
      <c r="H81" s="111"/>
      <c r="I81" s="111"/>
      <c r="J81" s="113">
        <f>G81+H81+I81</f>
        <v>0</v>
      </c>
      <c r="K81" s="113"/>
      <c r="L81" s="111"/>
      <c r="M81" s="111"/>
      <c r="N81" s="113"/>
      <c r="O81" s="113">
        <v>269726</v>
      </c>
      <c r="P81" s="111"/>
      <c r="Q81" s="111">
        <v>534068</v>
      </c>
      <c r="R81" s="113">
        <v>803794</v>
      </c>
      <c r="S81" s="113"/>
      <c r="T81" s="111">
        <v>230534</v>
      </c>
      <c r="U81" s="111"/>
      <c r="V81" s="111">
        <v>230534</v>
      </c>
      <c r="W81" s="113">
        <f>J81+N81+R81+V81</f>
        <v>1034328</v>
      </c>
      <c r="X81" s="113">
        <f>J81+N81+R81+V81</f>
        <v>1034328</v>
      </c>
      <c r="Y81" s="111">
        <v>80103478</v>
      </c>
      <c r="Z81" s="114">
        <v>544.9216</v>
      </c>
      <c r="AA81" s="115">
        <v>14000000</v>
      </c>
    </row>
    <row r="82" spans="1:27" ht="12.75">
      <c r="A82" s="116" t="s">
        <v>45</v>
      </c>
      <c r="B82" s="97"/>
      <c r="C82" s="117">
        <f aca="true" t="shared" si="25" ref="C82:Y82">SUM(C80:C81)</f>
        <v>0</v>
      </c>
      <c r="D82" s="121">
        <f t="shared" si="25"/>
        <v>0</v>
      </c>
      <c r="E82" s="117">
        <f t="shared" si="25"/>
        <v>124384294</v>
      </c>
      <c r="F82" s="118">
        <f t="shared" si="25"/>
        <v>124384294</v>
      </c>
      <c r="G82" s="118">
        <f t="shared" si="25"/>
        <v>0</v>
      </c>
      <c r="H82" s="117">
        <f t="shared" si="25"/>
        <v>0</v>
      </c>
      <c r="I82" s="117">
        <f t="shared" si="25"/>
        <v>0</v>
      </c>
      <c r="J82" s="118">
        <f t="shared" si="25"/>
        <v>0</v>
      </c>
      <c r="K82" s="118">
        <f t="shared" si="25"/>
        <v>0</v>
      </c>
      <c r="L82" s="117">
        <f t="shared" si="25"/>
        <v>0</v>
      </c>
      <c r="M82" s="117">
        <f t="shared" si="25"/>
        <v>0</v>
      </c>
      <c r="N82" s="118">
        <f t="shared" si="25"/>
        <v>0</v>
      </c>
      <c r="O82" s="118">
        <f t="shared" si="25"/>
        <v>4240638</v>
      </c>
      <c r="P82" s="117">
        <f t="shared" si="25"/>
        <v>0</v>
      </c>
      <c r="Q82" s="117">
        <f t="shared" si="25"/>
        <v>1031451</v>
      </c>
      <c r="R82" s="118">
        <f t="shared" si="25"/>
        <v>5272089</v>
      </c>
      <c r="S82" s="118">
        <f t="shared" si="25"/>
        <v>0</v>
      </c>
      <c r="T82" s="117">
        <f t="shared" si="25"/>
        <v>665284</v>
      </c>
      <c r="U82" s="117">
        <f t="shared" si="25"/>
        <v>0</v>
      </c>
      <c r="V82" s="117">
        <f t="shared" si="25"/>
        <v>665284</v>
      </c>
      <c r="W82" s="118">
        <f t="shared" si="25"/>
        <v>5937373</v>
      </c>
      <c r="X82" s="118">
        <f t="shared" si="25"/>
        <v>5937373</v>
      </c>
      <c r="Y82" s="117">
        <f t="shared" si="25"/>
        <v>215898005</v>
      </c>
      <c r="Z82" s="122">
        <f>+IF(X82&lt;&gt;0,+(Y82/X82)*100,0)</f>
        <v>3636.254703890087</v>
      </c>
      <c r="AA82" s="123">
        <f>SUM(AA80:AA81)</f>
        <v>124384294</v>
      </c>
    </row>
    <row r="83" spans="1:27" ht="12.75">
      <c r="A83" s="124" t="s">
        <v>91</v>
      </c>
      <c r="B83" s="97"/>
      <c r="C83" s="106"/>
      <c r="D83" s="107"/>
      <c r="E83" s="106"/>
      <c r="F83" s="108"/>
      <c r="G83" s="108"/>
      <c r="H83" s="106"/>
      <c r="I83" s="106"/>
      <c r="J83" s="108">
        <f>G83+H83+I83</f>
        <v>0</v>
      </c>
      <c r="K83" s="108"/>
      <c r="L83" s="106"/>
      <c r="M83" s="106"/>
      <c r="N83" s="108"/>
      <c r="O83" s="108"/>
      <c r="P83" s="106"/>
      <c r="Q83" s="106"/>
      <c r="R83" s="108"/>
      <c r="S83" s="108"/>
      <c r="T83" s="106"/>
      <c r="U83" s="106"/>
      <c r="V83" s="106"/>
      <c r="W83" s="108">
        <f>J83+N83+R83+V83</f>
        <v>0</v>
      </c>
      <c r="X83" s="108"/>
      <c r="Y83" s="106">
        <v>1913685</v>
      </c>
      <c r="Z83" s="109"/>
      <c r="AA83" s="110"/>
    </row>
    <row r="84" spans="1:27" ht="12.75">
      <c r="A84" s="119" t="s">
        <v>46</v>
      </c>
      <c r="B84" s="97"/>
      <c r="C84" s="13"/>
      <c r="D84" s="14"/>
      <c r="E84" s="13"/>
      <c r="F84" s="15"/>
      <c r="G84" s="15"/>
      <c r="H84" s="13"/>
      <c r="I84" s="13"/>
      <c r="J84" s="15">
        <f>G84+H84+I84</f>
        <v>0</v>
      </c>
      <c r="K84" s="15"/>
      <c r="L84" s="13"/>
      <c r="M84" s="13"/>
      <c r="N84" s="15"/>
      <c r="O84" s="15"/>
      <c r="P84" s="13"/>
      <c r="Q84" s="13"/>
      <c r="R84" s="15"/>
      <c r="S84" s="15"/>
      <c r="T84" s="13"/>
      <c r="U84" s="13"/>
      <c r="V84" s="13"/>
      <c r="W84" s="15">
        <f>J84+N84+R84+V84</f>
        <v>0</v>
      </c>
      <c r="X84" s="15"/>
      <c r="Y84" s="13"/>
      <c r="Z84" s="2"/>
      <c r="AA84" s="23"/>
    </row>
    <row r="85" spans="1:27" ht="12.75">
      <c r="A85" s="119" t="s">
        <v>47</v>
      </c>
      <c r="B85" s="97"/>
      <c r="C85" s="111"/>
      <c r="D85" s="112"/>
      <c r="E85" s="111"/>
      <c r="F85" s="113"/>
      <c r="G85" s="113"/>
      <c r="H85" s="111"/>
      <c r="I85" s="111"/>
      <c r="J85" s="113">
        <f>G85+H85+I85</f>
        <v>0</v>
      </c>
      <c r="K85" s="113"/>
      <c r="L85" s="111"/>
      <c r="M85" s="111"/>
      <c r="N85" s="113"/>
      <c r="O85" s="113"/>
      <c r="P85" s="111"/>
      <c r="Q85" s="111"/>
      <c r="R85" s="113"/>
      <c r="S85" s="113"/>
      <c r="T85" s="111"/>
      <c r="U85" s="111"/>
      <c r="V85" s="111"/>
      <c r="W85" s="113">
        <f>J85+N85+R85+V85</f>
        <v>0</v>
      </c>
      <c r="X85" s="113"/>
      <c r="Y85" s="111"/>
      <c r="Z85" s="114"/>
      <c r="AA85" s="115"/>
    </row>
    <row r="86" spans="1:27" ht="12.75">
      <c r="A86" s="116" t="s">
        <v>48</v>
      </c>
      <c r="B86" s="97"/>
      <c r="C86" s="106">
        <f aca="true" t="shared" si="26" ref="C86:Y86">SUM(C84:C85)</f>
        <v>0</v>
      </c>
      <c r="D86" s="107">
        <f t="shared" si="26"/>
        <v>0</v>
      </c>
      <c r="E86" s="106">
        <f t="shared" si="26"/>
        <v>0</v>
      </c>
      <c r="F86" s="108">
        <f t="shared" si="26"/>
        <v>0</v>
      </c>
      <c r="G86" s="108">
        <f t="shared" si="26"/>
        <v>0</v>
      </c>
      <c r="H86" s="106">
        <f t="shared" si="26"/>
        <v>0</v>
      </c>
      <c r="I86" s="106">
        <f t="shared" si="26"/>
        <v>0</v>
      </c>
      <c r="J86" s="108">
        <f t="shared" si="26"/>
        <v>0</v>
      </c>
      <c r="K86" s="108">
        <f t="shared" si="26"/>
        <v>0</v>
      </c>
      <c r="L86" s="106">
        <f t="shared" si="26"/>
        <v>0</v>
      </c>
      <c r="M86" s="106">
        <f t="shared" si="26"/>
        <v>0</v>
      </c>
      <c r="N86" s="108">
        <f t="shared" si="26"/>
        <v>0</v>
      </c>
      <c r="O86" s="108">
        <f t="shared" si="26"/>
        <v>0</v>
      </c>
      <c r="P86" s="106">
        <f t="shared" si="26"/>
        <v>0</v>
      </c>
      <c r="Q86" s="106">
        <f t="shared" si="26"/>
        <v>0</v>
      </c>
      <c r="R86" s="108">
        <f t="shared" si="26"/>
        <v>0</v>
      </c>
      <c r="S86" s="108">
        <f t="shared" si="26"/>
        <v>0</v>
      </c>
      <c r="T86" s="106">
        <f t="shared" si="26"/>
        <v>0</v>
      </c>
      <c r="U86" s="106">
        <f t="shared" si="26"/>
        <v>0</v>
      </c>
      <c r="V86" s="106">
        <f t="shared" si="26"/>
        <v>0</v>
      </c>
      <c r="W86" s="108">
        <f t="shared" si="26"/>
        <v>0</v>
      </c>
      <c r="X86" s="108">
        <f t="shared" si="26"/>
        <v>0</v>
      </c>
      <c r="Y86" s="106">
        <f t="shared" si="26"/>
        <v>0</v>
      </c>
      <c r="Z86" s="109">
        <f>+IF(X86&lt;&gt;0,+(Y86/X86)*100,0)</f>
        <v>0</v>
      </c>
      <c r="AA86" s="110">
        <f>SUM(AA84:AA85)</f>
        <v>0</v>
      </c>
    </row>
    <row r="87" spans="1:27" ht="12.75">
      <c r="A87" s="119" t="s">
        <v>49</v>
      </c>
      <c r="B87" s="120"/>
      <c r="C87" s="106"/>
      <c r="D87" s="107"/>
      <c r="E87" s="106">
        <v>22790000</v>
      </c>
      <c r="F87" s="108">
        <v>22790000</v>
      </c>
      <c r="G87" s="108"/>
      <c r="H87" s="106"/>
      <c r="I87" s="106"/>
      <c r="J87" s="108">
        <f>G87+H87+I87</f>
        <v>0</v>
      </c>
      <c r="K87" s="108"/>
      <c r="L87" s="106"/>
      <c r="M87" s="106"/>
      <c r="N87" s="108"/>
      <c r="O87" s="108">
        <v>899338</v>
      </c>
      <c r="P87" s="106"/>
      <c r="Q87" s="106">
        <v>730494</v>
      </c>
      <c r="R87" s="108">
        <v>1629832</v>
      </c>
      <c r="S87" s="108"/>
      <c r="T87" s="106">
        <v>595437</v>
      </c>
      <c r="U87" s="106"/>
      <c r="V87" s="106">
        <v>595437</v>
      </c>
      <c r="W87" s="108">
        <f>J87+N87+R87+V87</f>
        <v>2225269</v>
      </c>
      <c r="X87" s="108">
        <f>J87+N87+R87+V87</f>
        <v>2225269</v>
      </c>
      <c r="Y87" s="106">
        <v>24961411</v>
      </c>
      <c r="Z87" s="109">
        <v>54.1128</v>
      </c>
      <c r="AA87" s="110">
        <v>22790000</v>
      </c>
    </row>
    <row r="88" spans="1:27" ht="12.75">
      <c r="A88" s="119" t="s">
        <v>50</v>
      </c>
      <c r="B88" s="97"/>
      <c r="C88" s="111"/>
      <c r="D88" s="112"/>
      <c r="E88" s="111"/>
      <c r="F88" s="113"/>
      <c r="G88" s="113"/>
      <c r="H88" s="111"/>
      <c r="I88" s="111"/>
      <c r="J88" s="113">
        <f>G88+H88+I88</f>
        <v>0</v>
      </c>
      <c r="K88" s="113"/>
      <c r="L88" s="111"/>
      <c r="M88" s="111"/>
      <c r="N88" s="113"/>
      <c r="O88" s="113"/>
      <c r="P88" s="111"/>
      <c r="Q88" s="111"/>
      <c r="R88" s="113"/>
      <c r="S88" s="113"/>
      <c r="T88" s="111"/>
      <c r="U88" s="111"/>
      <c r="V88" s="111"/>
      <c r="W88" s="113">
        <f>J88+N88+R88+V88</f>
        <v>0</v>
      </c>
      <c r="X88" s="113"/>
      <c r="Y88" s="111">
        <v>-5254230</v>
      </c>
      <c r="Z88" s="114"/>
      <c r="AA88" s="115"/>
    </row>
    <row r="89" spans="1:27" ht="12.75">
      <c r="A89" s="116" t="s">
        <v>92</v>
      </c>
      <c r="B89" s="97"/>
      <c r="C89" s="117">
        <f aca="true" t="shared" si="27" ref="C89:Y89">SUM(C87:C88)</f>
        <v>0</v>
      </c>
      <c r="D89" s="121">
        <f t="shared" si="27"/>
        <v>0</v>
      </c>
      <c r="E89" s="117">
        <f t="shared" si="27"/>
        <v>22790000</v>
      </c>
      <c r="F89" s="118">
        <f t="shared" si="27"/>
        <v>22790000</v>
      </c>
      <c r="G89" s="118">
        <f t="shared" si="27"/>
        <v>0</v>
      </c>
      <c r="H89" s="117">
        <f t="shared" si="27"/>
        <v>0</v>
      </c>
      <c r="I89" s="117">
        <f t="shared" si="27"/>
        <v>0</v>
      </c>
      <c r="J89" s="118">
        <f t="shared" si="27"/>
        <v>0</v>
      </c>
      <c r="K89" s="118">
        <f t="shared" si="27"/>
        <v>0</v>
      </c>
      <c r="L89" s="117">
        <f t="shared" si="27"/>
        <v>0</v>
      </c>
      <c r="M89" s="117">
        <f t="shared" si="27"/>
        <v>0</v>
      </c>
      <c r="N89" s="118">
        <f t="shared" si="27"/>
        <v>0</v>
      </c>
      <c r="O89" s="118">
        <f t="shared" si="27"/>
        <v>899338</v>
      </c>
      <c r="P89" s="117">
        <f t="shared" si="27"/>
        <v>0</v>
      </c>
      <c r="Q89" s="117">
        <f t="shared" si="27"/>
        <v>730494</v>
      </c>
      <c r="R89" s="118">
        <f t="shared" si="27"/>
        <v>1629832</v>
      </c>
      <c r="S89" s="118">
        <f t="shared" si="27"/>
        <v>0</v>
      </c>
      <c r="T89" s="117">
        <f t="shared" si="27"/>
        <v>595437</v>
      </c>
      <c r="U89" s="117">
        <f t="shared" si="27"/>
        <v>0</v>
      </c>
      <c r="V89" s="117">
        <f t="shared" si="27"/>
        <v>595437</v>
      </c>
      <c r="W89" s="118">
        <f t="shared" si="27"/>
        <v>2225269</v>
      </c>
      <c r="X89" s="118">
        <f t="shared" si="27"/>
        <v>2225269</v>
      </c>
      <c r="Y89" s="117">
        <f t="shared" si="27"/>
        <v>19707181</v>
      </c>
      <c r="Z89" s="122">
        <f>+IF(X89&lt;&gt;0,+(Y89/X89)*100,0)</f>
        <v>885.6089308753234</v>
      </c>
      <c r="AA89" s="123">
        <f>SUM(AA87:AA88)</f>
        <v>22790000</v>
      </c>
    </row>
    <row r="90" spans="1:27" ht="12.75">
      <c r="A90" s="124" t="s">
        <v>51</v>
      </c>
      <c r="B90" s="97"/>
      <c r="C90" s="106"/>
      <c r="D90" s="107"/>
      <c r="E90" s="106"/>
      <c r="F90" s="108"/>
      <c r="G90" s="108"/>
      <c r="H90" s="106"/>
      <c r="I90" s="106"/>
      <c r="J90" s="108">
        <f>G90+H90+I90</f>
        <v>0</v>
      </c>
      <c r="K90" s="108"/>
      <c r="L90" s="106"/>
      <c r="M90" s="106"/>
      <c r="N90" s="108"/>
      <c r="O90" s="108"/>
      <c r="P90" s="106"/>
      <c r="Q90" s="106"/>
      <c r="R90" s="108"/>
      <c r="S90" s="108"/>
      <c r="T90" s="106"/>
      <c r="U90" s="106"/>
      <c r="V90" s="106"/>
      <c r="W90" s="108">
        <f>J90+N90+R90+V90</f>
        <v>0</v>
      </c>
      <c r="X90" s="108"/>
      <c r="Y90" s="106">
        <v>6286579</v>
      </c>
      <c r="Z90" s="109"/>
      <c r="AA90" s="110"/>
    </row>
    <row r="91" spans="1:27" ht="12.75">
      <c r="A91" s="119" t="s">
        <v>52</v>
      </c>
      <c r="B91" s="97"/>
      <c r="C91" s="13"/>
      <c r="D91" s="14"/>
      <c r="E91" s="13"/>
      <c r="F91" s="15"/>
      <c r="G91" s="15"/>
      <c r="H91" s="13"/>
      <c r="I91" s="13"/>
      <c r="J91" s="15">
        <f>G91+H91+I91</f>
        <v>0</v>
      </c>
      <c r="K91" s="15"/>
      <c r="L91" s="13"/>
      <c r="M91" s="13"/>
      <c r="N91" s="15"/>
      <c r="O91" s="15"/>
      <c r="P91" s="13"/>
      <c r="Q91" s="13"/>
      <c r="R91" s="15"/>
      <c r="S91" s="15"/>
      <c r="T91" s="13"/>
      <c r="U91" s="13"/>
      <c r="V91" s="13"/>
      <c r="W91" s="15">
        <f>J91+N91+R91+V91</f>
        <v>0</v>
      </c>
      <c r="X91" s="15"/>
      <c r="Y91" s="13"/>
      <c r="Z91" s="2"/>
      <c r="AA91" s="23"/>
    </row>
    <row r="92" spans="1:27" ht="12.75">
      <c r="A92" s="119" t="s">
        <v>53</v>
      </c>
      <c r="B92" s="97"/>
      <c r="C92" s="111"/>
      <c r="D92" s="112"/>
      <c r="E92" s="111">
        <v>1000000</v>
      </c>
      <c r="F92" s="113">
        <v>1000000</v>
      </c>
      <c r="G92" s="113"/>
      <c r="H92" s="111"/>
      <c r="I92" s="111"/>
      <c r="J92" s="113">
        <f>G92+H92+I92</f>
        <v>0</v>
      </c>
      <c r="K92" s="113"/>
      <c r="L92" s="111"/>
      <c r="M92" s="111"/>
      <c r="N92" s="113"/>
      <c r="O92" s="113"/>
      <c r="P92" s="111"/>
      <c r="Q92" s="111"/>
      <c r="R92" s="113"/>
      <c r="S92" s="113"/>
      <c r="T92" s="111"/>
      <c r="U92" s="111"/>
      <c r="V92" s="111"/>
      <c r="W92" s="113">
        <f>J92+N92+R92+V92</f>
        <v>0</v>
      </c>
      <c r="X92" s="113">
        <f>J92+N92+R92+V92</f>
        <v>0</v>
      </c>
      <c r="Y92" s="111">
        <v>19419023</v>
      </c>
      <c r="Z92" s="114">
        <v>182.9588</v>
      </c>
      <c r="AA92" s="115">
        <v>1000000</v>
      </c>
    </row>
    <row r="93" spans="1:27" ht="12.75">
      <c r="A93" s="116" t="s">
        <v>54</v>
      </c>
      <c r="B93" s="97"/>
      <c r="C93" s="106">
        <f aca="true" t="shared" si="28" ref="C93:Y93">SUM(C91:C92)</f>
        <v>0</v>
      </c>
      <c r="D93" s="107">
        <f t="shared" si="28"/>
        <v>0</v>
      </c>
      <c r="E93" s="106">
        <f t="shared" si="28"/>
        <v>1000000</v>
      </c>
      <c r="F93" s="108">
        <f t="shared" si="28"/>
        <v>1000000</v>
      </c>
      <c r="G93" s="108"/>
      <c r="H93" s="106">
        <f t="shared" si="28"/>
        <v>0</v>
      </c>
      <c r="I93" s="106">
        <f t="shared" si="28"/>
        <v>0</v>
      </c>
      <c r="J93" s="108">
        <f t="shared" si="28"/>
        <v>0</v>
      </c>
      <c r="K93" s="108">
        <f t="shared" si="28"/>
        <v>0</v>
      </c>
      <c r="L93" s="106">
        <f t="shared" si="28"/>
        <v>0</v>
      </c>
      <c r="M93" s="106">
        <f t="shared" si="28"/>
        <v>0</v>
      </c>
      <c r="N93" s="108">
        <f t="shared" si="28"/>
        <v>0</v>
      </c>
      <c r="O93" s="108">
        <f t="shared" si="28"/>
        <v>0</v>
      </c>
      <c r="P93" s="106">
        <f t="shared" si="28"/>
        <v>0</v>
      </c>
      <c r="Q93" s="106">
        <f t="shared" si="28"/>
        <v>0</v>
      </c>
      <c r="R93" s="108">
        <f t="shared" si="28"/>
        <v>0</v>
      </c>
      <c r="S93" s="108">
        <f t="shared" si="28"/>
        <v>0</v>
      </c>
      <c r="T93" s="106">
        <f t="shared" si="28"/>
        <v>0</v>
      </c>
      <c r="U93" s="106">
        <f t="shared" si="28"/>
        <v>0</v>
      </c>
      <c r="V93" s="106">
        <f t="shared" si="28"/>
        <v>0</v>
      </c>
      <c r="W93" s="108">
        <f t="shared" si="28"/>
        <v>0</v>
      </c>
      <c r="X93" s="108">
        <f t="shared" si="28"/>
        <v>0</v>
      </c>
      <c r="Y93" s="106">
        <f t="shared" si="28"/>
        <v>19419023</v>
      </c>
      <c r="Z93" s="109">
        <f>+IF(X93&lt;&gt;0,+(Y93/X93)*100,0)</f>
        <v>0</v>
      </c>
      <c r="AA93" s="110">
        <f>SUM(AA91:AA92)</f>
        <v>1000000</v>
      </c>
    </row>
    <row r="94" spans="1:27" ht="12.75">
      <c r="A94" s="125" t="s">
        <v>55</v>
      </c>
      <c r="B94" s="97"/>
      <c r="C94" s="13"/>
      <c r="D94" s="14"/>
      <c r="E94" s="13">
        <v>1500000</v>
      </c>
      <c r="F94" s="15">
        <v>1500000</v>
      </c>
      <c r="G94" s="15"/>
      <c r="H94" s="13"/>
      <c r="I94" s="13"/>
      <c r="J94" s="15">
        <f aca="true" t="shared" si="29" ref="J94:J99">G94+H94+I94</f>
        <v>0</v>
      </c>
      <c r="K94" s="15"/>
      <c r="L94" s="13"/>
      <c r="M94" s="13"/>
      <c r="N94" s="15"/>
      <c r="O94" s="15"/>
      <c r="P94" s="13"/>
      <c r="Q94" s="13">
        <v>74204</v>
      </c>
      <c r="R94" s="15">
        <v>74204</v>
      </c>
      <c r="S94" s="15"/>
      <c r="T94" s="13"/>
      <c r="U94" s="13"/>
      <c r="V94" s="13"/>
      <c r="W94" s="15">
        <f aca="true" t="shared" si="30" ref="W94:W99">J94+N94+R94+V94</f>
        <v>74204</v>
      </c>
      <c r="X94" s="15">
        <f>J94+N94+R94+V94</f>
        <v>74204</v>
      </c>
      <c r="Y94" s="13">
        <v>5999659</v>
      </c>
      <c r="Z94" s="2">
        <v>399.9773</v>
      </c>
      <c r="AA94" s="23">
        <v>1500000</v>
      </c>
    </row>
    <row r="95" spans="1:27" ht="12.75">
      <c r="A95" s="124" t="s">
        <v>56</v>
      </c>
      <c r="B95" s="97"/>
      <c r="C95" s="106"/>
      <c r="D95" s="107"/>
      <c r="E95" s="106"/>
      <c r="F95" s="108"/>
      <c r="G95" s="108"/>
      <c r="H95" s="106"/>
      <c r="I95" s="106"/>
      <c r="J95" s="108">
        <f t="shared" si="29"/>
        <v>0</v>
      </c>
      <c r="K95" s="108"/>
      <c r="L95" s="106"/>
      <c r="M95" s="106"/>
      <c r="N95" s="108"/>
      <c r="O95" s="108"/>
      <c r="P95" s="106"/>
      <c r="Q95" s="106"/>
      <c r="R95" s="108"/>
      <c r="S95" s="108"/>
      <c r="T95" s="106"/>
      <c r="U95" s="106"/>
      <c r="V95" s="106"/>
      <c r="W95" s="108">
        <f t="shared" si="30"/>
        <v>0</v>
      </c>
      <c r="X95" s="108"/>
      <c r="Y95" s="106">
        <v>2316069</v>
      </c>
      <c r="Z95" s="109"/>
      <c r="AA95" s="110"/>
    </row>
    <row r="96" spans="1:27" ht="12.75">
      <c r="A96" s="124" t="s">
        <v>57</v>
      </c>
      <c r="B96" s="97"/>
      <c r="C96" s="106"/>
      <c r="D96" s="107"/>
      <c r="E96" s="106"/>
      <c r="F96" s="108"/>
      <c r="G96" s="108"/>
      <c r="H96" s="106"/>
      <c r="I96" s="106"/>
      <c r="J96" s="108">
        <f t="shared" si="29"/>
        <v>0</v>
      </c>
      <c r="K96" s="108"/>
      <c r="L96" s="106"/>
      <c r="M96" s="106"/>
      <c r="N96" s="108"/>
      <c r="O96" s="108"/>
      <c r="P96" s="106"/>
      <c r="Q96" s="106"/>
      <c r="R96" s="108"/>
      <c r="S96" s="108"/>
      <c r="T96" s="106"/>
      <c r="U96" s="106"/>
      <c r="V96" s="106"/>
      <c r="W96" s="108">
        <f t="shared" si="30"/>
        <v>0</v>
      </c>
      <c r="X96" s="108"/>
      <c r="Y96" s="106"/>
      <c r="Z96" s="109"/>
      <c r="AA96" s="110"/>
    </row>
    <row r="97" spans="1:27" ht="12.75">
      <c r="A97" s="125" t="s">
        <v>58</v>
      </c>
      <c r="B97" s="120"/>
      <c r="C97" s="106"/>
      <c r="D97" s="107"/>
      <c r="E97" s="106"/>
      <c r="F97" s="108"/>
      <c r="G97" s="108"/>
      <c r="H97" s="106"/>
      <c r="I97" s="106"/>
      <c r="J97" s="108">
        <f t="shared" si="29"/>
        <v>0</v>
      </c>
      <c r="K97" s="108"/>
      <c r="L97" s="106"/>
      <c r="M97" s="106"/>
      <c r="N97" s="108"/>
      <c r="O97" s="108"/>
      <c r="P97" s="106"/>
      <c r="Q97" s="106"/>
      <c r="R97" s="108"/>
      <c r="S97" s="108"/>
      <c r="T97" s="106"/>
      <c r="U97" s="106"/>
      <c r="V97" s="106"/>
      <c r="W97" s="108">
        <f t="shared" si="30"/>
        <v>0</v>
      </c>
      <c r="X97" s="108"/>
      <c r="Y97" s="106">
        <v>90656288</v>
      </c>
      <c r="Z97" s="109"/>
      <c r="AA97" s="110"/>
    </row>
    <row r="98" spans="1:27" ht="12.75">
      <c r="A98" s="124" t="s">
        <v>59</v>
      </c>
      <c r="B98" s="97"/>
      <c r="C98" s="106"/>
      <c r="D98" s="107"/>
      <c r="E98" s="106"/>
      <c r="F98" s="108"/>
      <c r="G98" s="108"/>
      <c r="H98" s="106"/>
      <c r="I98" s="106"/>
      <c r="J98" s="108">
        <f t="shared" si="29"/>
        <v>0</v>
      </c>
      <c r="K98" s="108"/>
      <c r="L98" s="106"/>
      <c r="M98" s="106"/>
      <c r="N98" s="108"/>
      <c r="O98" s="108"/>
      <c r="P98" s="106"/>
      <c r="Q98" s="106"/>
      <c r="R98" s="108"/>
      <c r="S98" s="108"/>
      <c r="T98" s="106"/>
      <c r="U98" s="106"/>
      <c r="V98" s="106"/>
      <c r="W98" s="108">
        <f t="shared" si="30"/>
        <v>0</v>
      </c>
      <c r="X98" s="108"/>
      <c r="Y98" s="106"/>
      <c r="Z98" s="109"/>
      <c r="AA98" s="110"/>
    </row>
    <row r="99" spans="1:27" ht="12.75">
      <c r="A99" s="124" t="s">
        <v>60</v>
      </c>
      <c r="B99" s="97"/>
      <c r="C99" s="111"/>
      <c r="D99" s="112"/>
      <c r="E99" s="111"/>
      <c r="F99" s="113"/>
      <c r="G99" s="113"/>
      <c r="H99" s="111"/>
      <c r="I99" s="111"/>
      <c r="J99" s="113">
        <f t="shared" si="29"/>
        <v>0</v>
      </c>
      <c r="K99" s="113"/>
      <c r="L99" s="111"/>
      <c r="M99" s="111"/>
      <c r="N99" s="113"/>
      <c r="O99" s="113"/>
      <c r="P99" s="111"/>
      <c r="Q99" s="111"/>
      <c r="R99" s="113"/>
      <c r="S99" s="113"/>
      <c r="T99" s="111"/>
      <c r="U99" s="111"/>
      <c r="V99" s="111"/>
      <c r="W99" s="113">
        <f t="shared" si="30"/>
        <v>0</v>
      </c>
      <c r="X99" s="113"/>
      <c r="Y99" s="111"/>
      <c r="Z99" s="114"/>
      <c r="AA99" s="115"/>
    </row>
    <row r="100" spans="1:27" ht="4.5" customHeight="1">
      <c r="A100" s="126"/>
      <c r="B100" s="97"/>
      <c r="C100" s="106"/>
      <c r="D100" s="107"/>
      <c r="E100" s="106"/>
      <c r="F100" s="108"/>
      <c r="G100" s="108"/>
      <c r="H100" s="106"/>
      <c r="I100" s="106"/>
      <c r="J100" s="108"/>
      <c r="K100" s="108"/>
      <c r="L100" s="106"/>
      <c r="M100" s="106"/>
      <c r="N100" s="108"/>
      <c r="O100" s="108"/>
      <c r="P100" s="106"/>
      <c r="Q100" s="106"/>
      <c r="R100" s="108"/>
      <c r="S100" s="108"/>
      <c r="T100" s="106"/>
      <c r="U100" s="106"/>
      <c r="V100" s="106"/>
      <c r="W100" s="108"/>
      <c r="X100" s="108"/>
      <c r="Y100" s="106"/>
      <c r="Z100" s="109"/>
      <c r="AA100" s="110"/>
    </row>
    <row r="101" spans="1:27" ht="12.75">
      <c r="A101" s="103" t="s">
        <v>65</v>
      </c>
      <c r="B101" s="97" t="s">
        <v>66</v>
      </c>
      <c r="C101" s="98">
        <f aca="true" t="shared" si="31" ref="C101:Y101">C111+C114+C115+C118+C121+C122+SUM(C125:C131)</f>
        <v>0</v>
      </c>
      <c r="D101" s="99">
        <f t="shared" si="31"/>
        <v>0</v>
      </c>
      <c r="E101" s="98">
        <f t="shared" si="31"/>
        <v>1832627984</v>
      </c>
      <c r="F101" s="100">
        <f t="shared" si="31"/>
        <v>1832627984</v>
      </c>
      <c r="G101" s="100">
        <f t="shared" si="31"/>
        <v>3310443673</v>
      </c>
      <c r="H101" s="98">
        <f t="shared" si="31"/>
        <v>0</v>
      </c>
      <c r="I101" s="98">
        <f t="shared" si="31"/>
        <v>67929327</v>
      </c>
      <c r="J101" s="100">
        <f t="shared" si="31"/>
        <v>0</v>
      </c>
      <c r="K101" s="100">
        <f t="shared" si="31"/>
        <v>0</v>
      </c>
      <c r="L101" s="98">
        <f t="shared" si="31"/>
        <v>0</v>
      </c>
      <c r="M101" s="98">
        <f t="shared" si="31"/>
        <v>0</v>
      </c>
      <c r="N101" s="100">
        <f t="shared" si="31"/>
        <v>0</v>
      </c>
      <c r="O101" s="100">
        <f t="shared" si="31"/>
        <v>66157800</v>
      </c>
      <c r="P101" s="98">
        <f t="shared" si="31"/>
        <v>0</v>
      </c>
      <c r="Q101" s="98">
        <f t="shared" si="31"/>
        <v>48371636</v>
      </c>
      <c r="R101" s="100">
        <f t="shared" si="31"/>
        <v>114529436</v>
      </c>
      <c r="S101" s="100">
        <f t="shared" si="31"/>
        <v>20296534</v>
      </c>
      <c r="T101" s="98">
        <f t="shared" si="31"/>
        <v>63757886</v>
      </c>
      <c r="U101" s="98">
        <f t="shared" si="31"/>
        <v>0</v>
      </c>
      <c r="V101" s="98">
        <f t="shared" si="31"/>
        <v>84054420</v>
      </c>
      <c r="W101" s="100">
        <f t="shared" si="31"/>
        <v>198583856</v>
      </c>
      <c r="X101" s="100">
        <f t="shared" si="31"/>
        <v>1832627984</v>
      </c>
      <c r="Y101" s="98">
        <f t="shared" si="31"/>
        <v>1744328872</v>
      </c>
      <c r="Z101" s="101">
        <f>+IF(X101&lt;&gt;0,+(Y101/X101)*100,0)</f>
        <v>95.18183107696122</v>
      </c>
      <c r="AA101" s="102">
        <f>AA111+AA114+AA115+AA118+AA121+AA122+SUM(AA125:AA131)</f>
        <v>1832627984</v>
      </c>
    </row>
    <row r="102" spans="1:27" ht="12.75">
      <c r="A102" s="104" t="s">
        <v>33</v>
      </c>
      <c r="B102" s="105"/>
      <c r="C102" s="106"/>
      <c r="D102" s="107"/>
      <c r="E102" s="106">
        <v>445481600</v>
      </c>
      <c r="F102" s="108">
        <v>445481600</v>
      </c>
      <c r="G102" s="108">
        <v>1331662105</v>
      </c>
      <c r="H102" s="106"/>
      <c r="I102" s="106">
        <v>23882630</v>
      </c>
      <c r="J102" s="108">
        <f>J6+J38+J70</f>
        <v>0</v>
      </c>
      <c r="K102" s="108"/>
      <c r="L102" s="106"/>
      <c r="M102" s="106"/>
      <c r="N102" s="108"/>
      <c r="O102" s="108">
        <v>27959064</v>
      </c>
      <c r="P102" s="106"/>
      <c r="Q102" s="106">
        <v>17914636</v>
      </c>
      <c r="R102" s="108">
        <v>45873700</v>
      </c>
      <c r="S102" s="108">
        <v>2162420</v>
      </c>
      <c r="T102" s="106">
        <v>9964003</v>
      </c>
      <c r="U102" s="106"/>
      <c r="V102" s="106">
        <v>12126423</v>
      </c>
      <c r="W102" s="108">
        <f aca="true" t="shared" si="32" ref="W102:W110">W6+W38+W70</f>
        <v>58000123</v>
      </c>
      <c r="X102" s="108">
        <v>447697930</v>
      </c>
      <c r="Y102" s="106">
        <v>965846928</v>
      </c>
      <c r="Z102" s="109">
        <v>215.7363</v>
      </c>
      <c r="AA102" s="110">
        <v>445481600</v>
      </c>
    </row>
    <row r="103" spans="1:27" ht="12.75">
      <c r="A103" s="104" t="s">
        <v>34</v>
      </c>
      <c r="B103" s="105"/>
      <c r="C103" s="106"/>
      <c r="D103" s="107"/>
      <c r="E103" s="106">
        <v>85484660</v>
      </c>
      <c r="F103" s="108">
        <v>85484660</v>
      </c>
      <c r="G103" s="108">
        <v>127210505</v>
      </c>
      <c r="H103" s="106"/>
      <c r="I103" s="106">
        <v>1698005</v>
      </c>
      <c r="J103" s="108">
        <f aca="true" t="shared" si="33" ref="J103:J110">J7+J39+J71</f>
        <v>0</v>
      </c>
      <c r="K103" s="108"/>
      <c r="L103" s="106"/>
      <c r="M103" s="106"/>
      <c r="N103" s="108"/>
      <c r="O103" s="108">
        <v>2128673</v>
      </c>
      <c r="P103" s="106"/>
      <c r="Q103" s="106">
        <v>752795</v>
      </c>
      <c r="R103" s="108">
        <v>2881468</v>
      </c>
      <c r="S103" s="108"/>
      <c r="T103" s="106">
        <v>-7444</v>
      </c>
      <c r="U103" s="106"/>
      <c r="V103" s="106">
        <v>-7444</v>
      </c>
      <c r="W103" s="108">
        <f t="shared" si="32"/>
        <v>2874024</v>
      </c>
      <c r="X103" s="108">
        <v>86584660</v>
      </c>
      <c r="Y103" s="106">
        <v>45197874</v>
      </c>
      <c r="Z103" s="109">
        <v>52.2008</v>
      </c>
      <c r="AA103" s="110">
        <v>85484660</v>
      </c>
    </row>
    <row r="104" spans="1:27" ht="12.75">
      <c r="A104" s="104" t="s">
        <v>35</v>
      </c>
      <c r="B104" s="105"/>
      <c r="C104" s="106"/>
      <c r="D104" s="107"/>
      <c r="E104" s="106">
        <v>198403090</v>
      </c>
      <c r="F104" s="108">
        <v>198403090</v>
      </c>
      <c r="G104" s="108">
        <v>837259895</v>
      </c>
      <c r="H104" s="106"/>
      <c r="I104" s="106">
        <v>8912160</v>
      </c>
      <c r="J104" s="108">
        <f t="shared" si="33"/>
        <v>0</v>
      </c>
      <c r="K104" s="108"/>
      <c r="L104" s="106"/>
      <c r="M104" s="106"/>
      <c r="N104" s="108"/>
      <c r="O104" s="108">
        <v>4205588</v>
      </c>
      <c r="P104" s="106"/>
      <c r="Q104" s="106">
        <v>5469072</v>
      </c>
      <c r="R104" s="108">
        <v>9674660</v>
      </c>
      <c r="S104" s="108">
        <v>16572734</v>
      </c>
      <c r="T104" s="106">
        <v>17199362</v>
      </c>
      <c r="U104" s="106"/>
      <c r="V104" s="106">
        <v>33772096</v>
      </c>
      <c r="W104" s="108">
        <f t="shared" si="32"/>
        <v>43446756</v>
      </c>
      <c r="X104" s="108">
        <v>230757577</v>
      </c>
      <c r="Y104" s="106">
        <v>658861234</v>
      </c>
      <c r="Z104" s="109">
        <v>285.521</v>
      </c>
      <c r="AA104" s="110">
        <v>198403090</v>
      </c>
    </row>
    <row r="105" spans="1:27" ht="12.75">
      <c r="A105" s="104" t="s">
        <v>36</v>
      </c>
      <c r="B105" s="105"/>
      <c r="C105" s="106"/>
      <c r="D105" s="107"/>
      <c r="E105" s="106">
        <v>285172740</v>
      </c>
      <c r="F105" s="108">
        <v>285172740</v>
      </c>
      <c r="G105" s="108">
        <v>831828595</v>
      </c>
      <c r="H105" s="106"/>
      <c r="I105" s="106">
        <v>20793901</v>
      </c>
      <c r="J105" s="108">
        <f t="shared" si="33"/>
        <v>0</v>
      </c>
      <c r="K105" s="108"/>
      <c r="L105" s="106"/>
      <c r="M105" s="106"/>
      <c r="N105" s="108"/>
      <c r="O105" s="108">
        <v>11307572</v>
      </c>
      <c r="P105" s="106"/>
      <c r="Q105" s="106">
        <v>9323828</v>
      </c>
      <c r="R105" s="108">
        <v>20631400</v>
      </c>
      <c r="S105" s="108">
        <v>4690</v>
      </c>
      <c r="T105" s="106">
        <v>15527108</v>
      </c>
      <c r="U105" s="106"/>
      <c r="V105" s="106">
        <v>15531798</v>
      </c>
      <c r="W105" s="108">
        <f t="shared" si="32"/>
        <v>36163198</v>
      </c>
      <c r="X105" s="108">
        <v>283283940</v>
      </c>
      <c r="Y105" s="106">
        <v>605501754</v>
      </c>
      <c r="Z105" s="109">
        <v>213.7438</v>
      </c>
      <c r="AA105" s="110">
        <v>285172740</v>
      </c>
    </row>
    <row r="106" spans="1:27" ht="12.75">
      <c r="A106" s="104" t="s">
        <v>37</v>
      </c>
      <c r="B106" s="105"/>
      <c r="C106" s="106"/>
      <c r="D106" s="107"/>
      <c r="E106" s="106">
        <v>336271920</v>
      </c>
      <c r="F106" s="108">
        <v>336271920</v>
      </c>
      <c r="G106" s="108">
        <v>716913289</v>
      </c>
      <c r="H106" s="106"/>
      <c r="I106" s="106">
        <v>6761572</v>
      </c>
      <c r="J106" s="108">
        <f t="shared" si="33"/>
        <v>0</v>
      </c>
      <c r="K106" s="108"/>
      <c r="L106" s="106"/>
      <c r="M106" s="106"/>
      <c r="N106" s="108"/>
      <c r="O106" s="108">
        <v>12467289</v>
      </c>
      <c r="P106" s="106"/>
      <c r="Q106" s="106">
        <v>9387495</v>
      </c>
      <c r="R106" s="108">
        <v>21854784</v>
      </c>
      <c r="S106" s="108"/>
      <c r="T106" s="106">
        <v>18487980</v>
      </c>
      <c r="U106" s="106"/>
      <c r="V106" s="106">
        <v>18487980</v>
      </c>
      <c r="W106" s="108">
        <f t="shared" si="32"/>
        <v>40342764</v>
      </c>
      <c r="X106" s="108">
        <v>339194360</v>
      </c>
      <c r="Y106" s="106">
        <v>424823265</v>
      </c>
      <c r="Z106" s="109">
        <v>125.2448</v>
      </c>
      <c r="AA106" s="110">
        <v>336271920</v>
      </c>
    </row>
    <row r="107" spans="1:27" ht="12.75">
      <c r="A107" s="104" t="s">
        <v>38</v>
      </c>
      <c r="B107" s="105"/>
      <c r="C107" s="106"/>
      <c r="D107" s="107"/>
      <c r="E107" s="106">
        <v>9500000</v>
      </c>
      <c r="F107" s="108">
        <v>9500000</v>
      </c>
      <c r="G107" s="108">
        <v>27453812</v>
      </c>
      <c r="H107" s="106"/>
      <c r="I107" s="106">
        <v>61501</v>
      </c>
      <c r="J107" s="108">
        <f t="shared" si="33"/>
        <v>0</v>
      </c>
      <c r="K107" s="108"/>
      <c r="L107" s="106"/>
      <c r="M107" s="106"/>
      <c r="N107" s="108"/>
      <c r="O107" s="108">
        <v>2428529</v>
      </c>
      <c r="P107" s="106"/>
      <c r="Q107" s="106">
        <v>1149162</v>
      </c>
      <c r="R107" s="108">
        <v>3577691</v>
      </c>
      <c r="S107" s="108">
        <v>378615</v>
      </c>
      <c r="T107" s="106"/>
      <c r="U107" s="106"/>
      <c r="V107" s="106">
        <v>378615</v>
      </c>
      <c r="W107" s="108">
        <f t="shared" si="32"/>
        <v>3956306</v>
      </c>
      <c r="X107" s="108">
        <v>7500000</v>
      </c>
      <c r="Y107" s="106">
        <v>23971619</v>
      </c>
      <c r="Z107" s="109">
        <v>319.6216</v>
      </c>
      <c r="AA107" s="110">
        <v>9500000</v>
      </c>
    </row>
    <row r="108" spans="1:27" ht="12.75">
      <c r="A108" s="104" t="s">
        <v>39</v>
      </c>
      <c r="B108" s="97"/>
      <c r="C108" s="106"/>
      <c r="D108" s="107"/>
      <c r="E108" s="106"/>
      <c r="F108" s="108"/>
      <c r="G108" s="108"/>
      <c r="H108" s="106"/>
      <c r="I108" s="106"/>
      <c r="J108" s="108">
        <f t="shared" si="33"/>
        <v>0</v>
      </c>
      <c r="K108" s="108"/>
      <c r="L108" s="106"/>
      <c r="M108" s="106"/>
      <c r="N108" s="108"/>
      <c r="O108" s="108"/>
      <c r="P108" s="106"/>
      <c r="Q108" s="106"/>
      <c r="R108" s="108"/>
      <c r="S108" s="108"/>
      <c r="T108" s="106"/>
      <c r="U108" s="106"/>
      <c r="V108" s="106"/>
      <c r="W108" s="108">
        <f t="shared" si="32"/>
        <v>0</v>
      </c>
      <c r="X108" s="108"/>
      <c r="Y108" s="106"/>
      <c r="Z108" s="109"/>
      <c r="AA108" s="110"/>
    </row>
    <row r="109" spans="1:27" ht="12.75">
      <c r="A109" s="104" t="s">
        <v>40</v>
      </c>
      <c r="B109" s="97"/>
      <c r="C109" s="13"/>
      <c r="D109" s="14"/>
      <c r="E109" s="13">
        <v>1000000</v>
      </c>
      <c r="F109" s="15">
        <v>1000000</v>
      </c>
      <c r="G109" s="15"/>
      <c r="H109" s="13"/>
      <c r="I109" s="13"/>
      <c r="J109" s="15">
        <f t="shared" si="33"/>
        <v>0</v>
      </c>
      <c r="K109" s="15"/>
      <c r="L109" s="13"/>
      <c r="M109" s="13"/>
      <c r="N109" s="15"/>
      <c r="O109" s="15"/>
      <c r="P109" s="13"/>
      <c r="Q109" s="13"/>
      <c r="R109" s="15"/>
      <c r="S109" s="15"/>
      <c r="T109" s="13"/>
      <c r="U109" s="13"/>
      <c r="V109" s="13"/>
      <c r="W109" s="15">
        <f t="shared" si="32"/>
        <v>0</v>
      </c>
      <c r="X109" s="15">
        <v>1000000</v>
      </c>
      <c r="Y109" s="13">
        <v>-1000000</v>
      </c>
      <c r="Z109" s="2">
        <v>-100</v>
      </c>
      <c r="AA109" s="23">
        <v>1000000</v>
      </c>
    </row>
    <row r="110" spans="1:27" ht="12.75">
      <c r="A110" s="104" t="s">
        <v>41</v>
      </c>
      <c r="B110" s="97"/>
      <c r="C110" s="111"/>
      <c r="D110" s="112"/>
      <c r="E110" s="111">
        <v>18500000</v>
      </c>
      <c r="F110" s="113">
        <v>18500000</v>
      </c>
      <c r="G110" s="113">
        <v>2270</v>
      </c>
      <c r="H110" s="111"/>
      <c r="I110" s="111"/>
      <c r="J110" s="113">
        <f t="shared" si="33"/>
        <v>0</v>
      </c>
      <c r="K110" s="113"/>
      <c r="L110" s="111"/>
      <c r="M110" s="111"/>
      <c r="N110" s="113"/>
      <c r="O110" s="113"/>
      <c r="P110" s="111"/>
      <c r="Q110" s="111"/>
      <c r="R110" s="113"/>
      <c r="S110" s="113"/>
      <c r="T110" s="111"/>
      <c r="U110" s="111"/>
      <c r="V110" s="111"/>
      <c r="W110" s="113">
        <f t="shared" si="32"/>
        <v>0</v>
      </c>
      <c r="X110" s="113">
        <v>18500000</v>
      </c>
      <c r="Y110" s="111">
        <v>-18497730</v>
      </c>
      <c r="Z110" s="114">
        <v>-99.9877</v>
      </c>
      <c r="AA110" s="115">
        <v>18500000</v>
      </c>
    </row>
    <row r="111" spans="1:27" ht="12.75">
      <c r="A111" s="116" t="s">
        <v>42</v>
      </c>
      <c r="B111" s="97"/>
      <c r="C111" s="106">
        <f aca="true" t="shared" si="34" ref="C111:Y111">SUM(C102:C110)</f>
        <v>0</v>
      </c>
      <c r="D111" s="107">
        <f t="shared" si="34"/>
        <v>0</v>
      </c>
      <c r="E111" s="106">
        <f t="shared" si="34"/>
        <v>1379814010</v>
      </c>
      <c r="F111" s="108">
        <f t="shared" si="34"/>
        <v>1379814010</v>
      </c>
      <c r="G111" s="108">
        <f t="shared" si="34"/>
        <v>3872330471</v>
      </c>
      <c r="H111" s="106">
        <f t="shared" si="34"/>
        <v>0</v>
      </c>
      <c r="I111" s="106">
        <f t="shared" si="34"/>
        <v>62109769</v>
      </c>
      <c r="J111" s="108">
        <f t="shared" si="34"/>
        <v>0</v>
      </c>
      <c r="K111" s="108">
        <f t="shared" si="34"/>
        <v>0</v>
      </c>
      <c r="L111" s="106">
        <f t="shared" si="34"/>
        <v>0</v>
      </c>
      <c r="M111" s="106">
        <f t="shared" si="34"/>
        <v>0</v>
      </c>
      <c r="N111" s="108">
        <f t="shared" si="34"/>
        <v>0</v>
      </c>
      <c r="O111" s="108">
        <f t="shared" si="34"/>
        <v>60496715</v>
      </c>
      <c r="P111" s="106">
        <f t="shared" si="34"/>
        <v>0</v>
      </c>
      <c r="Q111" s="106">
        <f t="shared" si="34"/>
        <v>43996988</v>
      </c>
      <c r="R111" s="108">
        <f t="shared" si="34"/>
        <v>104493703</v>
      </c>
      <c r="S111" s="108">
        <f t="shared" si="34"/>
        <v>19118459</v>
      </c>
      <c r="T111" s="106">
        <f t="shared" si="34"/>
        <v>61171009</v>
      </c>
      <c r="U111" s="106">
        <f t="shared" si="34"/>
        <v>0</v>
      </c>
      <c r="V111" s="106">
        <f t="shared" si="34"/>
        <v>80289468</v>
      </c>
      <c r="W111" s="108">
        <f t="shared" si="34"/>
        <v>184783171</v>
      </c>
      <c r="X111" s="108">
        <f t="shared" si="34"/>
        <v>1414518467</v>
      </c>
      <c r="Y111" s="106">
        <f t="shared" si="34"/>
        <v>2704704944</v>
      </c>
      <c r="Z111" s="109">
        <f>+IF(X111&lt;&gt;0,+(Y111/X111)*100,0)</f>
        <v>191.2102957366339</v>
      </c>
      <c r="AA111" s="110">
        <f>SUM(AA102:AA110)</f>
        <v>1379814010</v>
      </c>
    </row>
    <row r="112" spans="1:27" ht="12.75">
      <c r="A112" s="119" t="s">
        <v>43</v>
      </c>
      <c r="B112" s="120"/>
      <c r="C112" s="106"/>
      <c r="D112" s="107"/>
      <c r="E112" s="106">
        <v>216384294</v>
      </c>
      <c r="F112" s="108">
        <v>216384294</v>
      </c>
      <c r="G112" s="108">
        <v>196484433</v>
      </c>
      <c r="H112" s="106"/>
      <c r="I112" s="106">
        <v>2188060</v>
      </c>
      <c r="J112" s="108">
        <f>J16+J48+J80</f>
        <v>0</v>
      </c>
      <c r="K112" s="108"/>
      <c r="L112" s="106"/>
      <c r="M112" s="106"/>
      <c r="N112" s="108"/>
      <c r="O112" s="108">
        <v>4569932</v>
      </c>
      <c r="P112" s="106"/>
      <c r="Q112" s="106">
        <v>497383</v>
      </c>
      <c r="R112" s="108">
        <v>5067315</v>
      </c>
      <c r="S112" s="108"/>
      <c r="T112" s="106">
        <v>517085</v>
      </c>
      <c r="U112" s="106"/>
      <c r="V112" s="106">
        <v>517085</v>
      </c>
      <c r="W112" s="108">
        <f>W16+W48+W80</f>
        <v>5584400</v>
      </c>
      <c r="X112" s="108">
        <v>153950950</v>
      </c>
      <c r="Y112" s="106">
        <v>50305943</v>
      </c>
      <c r="Z112" s="109">
        <v>32.6766</v>
      </c>
      <c r="AA112" s="110">
        <v>216384294</v>
      </c>
    </row>
    <row r="113" spans="1:27" ht="12.75">
      <c r="A113" s="119" t="s">
        <v>44</v>
      </c>
      <c r="B113" s="97"/>
      <c r="C113" s="111"/>
      <c r="D113" s="112"/>
      <c r="E113" s="111">
        <v>14600000</v>
      </c>
      <c r="F113" s="113">
        <v>14600000</v>
      </c>
      <c r="G113" s="113">
        <v>96194357</v>
      </c>
      <c r="H113" s="111"/>
      <c r="I113" s="111"/>
      <c r="J113" s="113">
        <f>J17+J49+J81</f>
        <v>0</v>
      </c>
      <c r="K113" s="113"/>
      <c r="L113" s="111"/>
      <c r="M113" s="111"/>
      <c r="N113" s="113"/>
      <c r="O113" s="113">
        <v>269726</v>
      </c>
      <c r="P113" s="111"/>
      <c r="Q113" s="111">
        <v>534068</v>
      </c>
      <c r="R113" s="113">
        <v>803794</v>
      </c>
      <c r="S113" s="113"/>
      <c r="T113" s="111">
        <v>230534</v>
      </c>
      <c r="U113" s="111"/>
      <c r="V113" s="111">
        <v>230534</v>
      </c>
      <c r="W113" s="113">
        <f>W17+W49+W81</f>
        <v>1034328</v>
      </c>
      <c r="X113" s="113">
        <v>15300000</v>
      </c>
      <c r="Y113" s="111">
        <v>81928685</v>
      </c>
      <c r="Z113" s="114">
        <v>535.4816</v>
      </c>
      <c r="AA113" s="115">
        <v>14600000</v>
      </c>
    </row>
    <row r="114" spans="1:27" ht="12.75">
      <c r="A114" s="116" t="s">
        <v>45</v>
      </c>
      <c r="B114" s="97"/>
      <c r="C114" s="117">
        <f aca="true" t="shared" si="35" ref="C114:Y114">SUM(C112:C113)</f>
        <v>0</v>
      </c>
      <c r="D114" s="121">
        <f t="shared" si="35"/>
        <v>0</v>
      </c>
      <c r="E114" s="117">
        <f t="shared" si="35"/>
        <v>230984294</v>
      </c>
      <c r="F114" s="118">
        <f t="shared" si="35"/>
        <v>230984294</v>
      </c>
      <c r="G114" s="118">
        <f t="shared" si="35"/>
        <v>292678790</v>
      </c>
      <c r="H114" s="117">
        <f t="shared" si="35"/>
        <v>0</v>
      </c>
      <c r="I114" s="117">
        <f t="shared" si="35"/>
        <v>2188060</v>
      </c>
      <c r="J114" s="118">
        <f t="shared" si="35"/>
        <v>0</v>
      </c>
      <c r="K114" s="118">
        <f t="shared" si="35"/>
        <v>0</v>
      </c>
      <c r="L114" s="117">
        <f t="shared" si="35"/>
        <v>0</v>
      </c>
      <c r="M114" s="117">
        <f t="shared" si="35"/>
        <v>0</v>
      </c>
      <c r="N114" s="118">
        <f t="shared" si="35"/>
        <v>0</v>
      </c>
      <c r="O114" s="118">
        <f t="shared" si="35"/>
        <v>4839658</v>
      </c>
      <c r="P114" s="117">
        <f t="shared" si="35"/>
        <v>0</v>
      </c>
      <c r="Q114" s="117">
        <f t="shared" si="35"/>
        <v>1031451</v>
      </c>
      <c r="R114" s="118">
        <f t="shared" si="35"/>
        <v>5871109</v>
      </c>
      <c r="S114" s="118">
        <f t="shared" si="35"/>
        <v>0</v>
      </c>
      <c r="T114" s="117">
        <f t="shared" si="35"/>
        <v>747619</v>
      </c>
      <c r="U114" s="117">
        <f t="shared" si="35"/>
        <v>0</v>
      </c>
      <c r="V114" s="117">
        <f t="shared" si="35"/>
        <v>747619</v>
      </c>
      <c r="W114" s="118">
        <f t="shared" si="35"/>
        <v>6618728</v>
      </c>
      <c r="X114" s="118">
        <f t="shared" si="35"/>
        <v>169250950</v>
      </c>
      <c r="Y114" s="117">
        <f t="shared" si="35"/>
        <v>132234628</v>
      </c>
      <c r="Z114" s="122">
        <f>+IF(X114&lt;&gt;0,+(Y114/X114)*100,0)</f>
        <v>78.12932689594948</v>
      </c>
      <c r="AA114" s="123">
        <f>SUM(AA112:AA113)</f>
        <v>230984294</v>
      </c>
    </row>
    <row r="115" spans="1:27" ht="12.75">
      <c r="A115" s="124" t="s">
        <v>91</v>
      </c>
      <c r="B115" s="97"/>
      <c r="C115" s="106"/>
      <c r="D115" s="107"/>
      <c r="E115" s="106"/>
      <c r="F115" s="108"/>
      <c r="G115" s="108">
        <v>1913685</v>
      </c>
      <c r="H115" s="106"/>
      <c r="I115" s="106"/>
      <c r="J115" s="108">
        <f>J19+J51+J83</f>
        <v>0</v>
      </c>
      <c r="K115" s="108"/>
      <c r="L115" s="106"/>
      <c r="M115" s="106"/>
      <c r="N115" s="108"/>
      <c r="O115" s="108"/>
      <c r="P115" s="106"/>
      <c r="Q115" s="106"/>
      <c r="R115" s="108"/>
      <c r="S115" s="108"/>
      <c r="T115" s="106"/>
      <c r="U115" s="106"/>
      <c r="V115" s="106"/>
      <c r="W115" s="108">
        <f>W19+W51+W83</f>
        <v>0</v>
      </c>
      <c r="X115" s="108"/>
      <c r="Y115" s="106">
        <v>1913685</v>
      </c>
      <c r="Z115" s="109"/>
      <c r="AA115" s="110"/>
    </row>
    <row r="116" spans="1:27" ht="12.75">
      <c r="A116" s="119" t="s">
        <v>46</v>
      </c>
      <c r="B116" s="97"/>
      <c r="C116" s="13"/>
      <c r="D116" s="14"/>
      <c r="E116" s="13"/>
      <c r="F116" s="15"/>
      <c r="G116" s="15"/>
      <c r="H116" s="13"/>
      <c r="I116" s="13"/>
      <c r="J116" s="15">
        <f>J20+J52+J84</f>
        <v>0</v>
      </c>
      <c r="K116" s="15"/>
      <c r="L116" s="13"/>
      <c r="M116" s="13"/>
      <c r="N116" s="15"/>
      <c r="O116" s="15"/>
      <c r="P116" s="13"/>
      <c r="Q116" s="13"/>
      <c r="R116" s="15"/>
      <c r="S116" s="15"/>
      <c r="T116" s="13"/>
      <c r="U116" s="13"/>
      <c r="V116" s="13"/>
      <c r="W116" s="15">
        <f>W20+W52+W84</f>
        <v>0</v>
      </c>
      <c r="X116" s="15"/>
      <c r="Y116" s="13"/>
      <c r="Z116" s="2"/>
      <c r="AA116" s="23"/>
    </row>
    <row r="117" spans="1:27" ht="12.75">
      <c r="A117" s="119" t="s">
        <v>47</v>
      </c>
      <c r="B117" s="97"/>
      <c r="C117" s="111"/>
      <c r="D117" s="112"/>
      <c r="E117" s="111"/>
      <c r="F117" s="113"/>
      <c r="G117" s="113"/>
      <c r="H117" s="111"/>
      <c r="I117" s="111"/>
      <c r="J117" s="113">
        <f>J21+J53+J85</f>
        <v>0</v>
      </c>
      <c r="K117" s="113"/>
      <c r="L117" s="111"/>
      <c r="M117" s="111"/>
      <c r="N117" s="113"/>
      <c r="O117" s="113"/>
      <c r="P117" s="111"/>
      <c r="Q117" s="111"/>
      <c r="R117" s="113"/>
      <c r="S117" s="113"/>
      <c r="T117" s="111"/>
      <c r="U117" s="111"/>
      <c r="V117" s="111"/>
      <c r="W117" s="113">
        <f>W21+W53+W85</f>
        <v>0</v>
      </c>
      <c r="X117" s="113"/>
      <c r="Y117" s="111"/>
      <c r="Z117" s="114"/>
      <c r="AA117" s="115"/>
    </row>
    <row r="118" spans="1:27" ht="12.75">
      <c r="A118" s="116" t="s">
        <v>48</v>
      </c>
      <c r="B118" s="97"/>
      <c r="C118" s="106">
        <f aca="true" t="shared" si="36" ref="C118:Y118">SUM(C116:C117)</f>
        <v>0</v>
      </c>
      <c r="D118" s="107">
        <f t="shared" si="36"/>
        <v>0</v>
      </c>
      <c r="E118" s="106">
        <f t="shared" si="36"/>
        <v>0</v>
      </c>
      <c r="F118" s="108">
        <f t="shared" si="36"/>
        <v>0</v>
      </c>
      <c r="G118" s="108">
        <f t="shared" si="36"/>
        <v>0</v>
      </c>
      <c r="H118" s="106">
        <f t="shared" si="36"/>
        <v>0</v>
      </c>
      <c r="I118" s="106">
        <f t="shared" si="36"/>
        <v>0</v>
      </c>
      <c r="J118" s="108">
        <f t="shared" si="36"/>
        <v>0</v>
      </c>
      <c r="K118" s="108">
        <f t="shared" si="36"/>
        <v>0</v>
      </c>
      <c r="L118" s="106">
        <f t="shared" si="36"/>
        <v>0</v>
      </c>
      <c r="M118" s="106">
        <f t="shared" si="36"/>
        <v>0</v>
      </c>
      <c r="N118" s="108">
        <f t="shared" si="36"/>
        <v>0</v>
      </c>
      <c r="O118" s="108">
        <f t="shared" si="36"/>
        <v>0</v>
      </c>
      <c r="P118" s="106">
        <f t="shared" si="36"/>
        <v>0</v>
      </c>
      <c r="Q118" s="106">
        <f t="shared" si="36"/>
        <v>0</v>
      </c>
      <c r="R118" s="108">
        <f t="shared" si="36"/>
        <v>0</v>
      </c>
      <c r="S118" s="108">
        <f t="shared" si="36"/>
        <v>0</v>
      </c>
      <c r="T118" s="106">
        <f t="shared" si="36"/>
        <v>0</v>
      </c>
      <c r="U118" s="106">
        <f t="shared" si="36"/>
        <v>0</v>
      </c>
      <c r="V118" s="106">
        <f t="shared" si="36"/>
        <v>0</v>
      </c>
      <c r="W118" s="108">
        <f t="shared" si="36"/>
        <v>0</v>
      </c>
      <c r="X118" s="108">
        <f t="shared" si="36"/>
        <v>0</v>
      </c>
      <c r="Y118" s="106">
        <f t="shared" si="36"/>
        <v>0</v>
      </c>
      <c r="Z118" s="109">
        <f>+IF(X118&lt;&gt;0,+(Y118/X118)*100,0)</f>
        <v>0</v>
      </c>
      <c r="AA118" s="110">
        <f>SUM(AA116:AA117)</f>
        <v>0</v>
      </c>
    </row>
    <row r="119" spans="1:27" ht="12.75">
      <c r="A119" s="119" t="s">
        <v>49</v>
      </c>
      <c r="B119" s="120"/>
      <c r="C119" s="106"/>
      <c r="D119" s="107"/>
      <c r="E119" s="106">
        <v>56828500</v>
      </c>
      <c r="F119" s="108">
        <v>56828500</v>
      </c>
      <c r="G119" s="108">
        <v>123223925</v>
      </c>
      <c r="H119" s="106"/>
      <c r="I119" s="106">
        <v>2056626</v>
      </c>
      <c r="J119" s="108">
        <f>J23+J55+J87</f>
        <v>0</v>
      </c>
      <c r="K119" s="108"/>
      <c r="L119" s="106"/>
      <c r="M119" s="106"/>
      <c r="N119" s="108"/>
      <c r="O119" s="108">
        <v>899338</v>
      </c>
      <c r="P119" s="106"/>
      <c r="Q119" s="106">
        <v>970241</v>
      </c>
      <c r="R119" s="108">
        <v>1869579</v>
      </c>
      <c r="S119" s="108">
        <v>168051</v>
      </c>
      <c r="T119" s="106">
        <v>595437</v>
      </c>
      <c r="U119" s="106"/>
      <c r="V119" s="106">
        <v>763488</v>
      </c>
      <c r="W119" s="108">
        <f>W23+W55+W87</f>
        <v>2633067</v>
      </c>
      <c r="X119" s="108">
        <v>58128500</v>
      </c>
      <c r="Y119" s="106">
        <v>69785118</v>
      </c>
      <c r="Z119" s="109">
        <v>120.0532</v>
      </c>
      <c r="AA119" s="110">
        <v>56828500</v>
      </c>
    </row>
    <row r="120" spans="1:27" ht="12.75">
      <c r="A120" s="119" t="s">
        <v>50</v>
      </c>
      <c r="B120" s="97"/>
      <c r="C120" s="111"/>
      <c r="D120" s="112"/>
      <c r="E120" s="111"/>
      <c r="F120" s="113"/>
      <c r="G120" s="113">
        <v>-5254230</v>
      </c>
      <c r="H120" s="111"/>
      <c r="I120" s="111"/>
      <c r="J120" s="113">
        <f>J24+J56+J88</f>
        <v>0</v>
      </c>
      <c r="K120" s="113"/>
      <c r="L120" s="111"/>
      <c r="M120" s="111"/>
      <c r="N120" s="113"/>
      <c r="O120" s="113"/>
      <c r="P120" s="111"/>
      <c r="Q120" s="111"/>
      <c r="R120" s="113"/>
      <c r="S120" s="113"/>
      <c r="T120" s="111"/>
      <c r="U120" s="111"/>
      <c r="V120" s="111"/>
      <c r="W120" s="113">
        <f>W24+W56+W88</f>
        <v>0</v>
      </c>
      <c r="X120" s="113"/>
      <c r="Y120" s="111">
        <v>-5254230</v>
      </c>
      <c r="Z120" s="114"/>
      <c r="AA120" s="115"/>
    </row>
    <row r="121" spans="1:27" ht="12.75">
      <c r="A121" s="116" t="s">
        <v>92</v>
      </c>
      <c r="B121" s="97"/>
      <c r="C121" s="117">
        <f aca="true" t="shared" si="37" ref="C121:Y121">SUM(C119:C120)</f>
        <v>0</v>
      </c>
      <c r="D121" s="121">
        <f t="shared" si="37"/>
        <v>0</v>
      </c>
      <c r="E121" s="117">
        <f t="shared" si="37"/>
        <v>56828500</v>
      </c>
      <c r="F121" s="118">
        <f t="shared" si="37"/>
        <v>56828500</v>
      </c>
      <c r="G121" s="118">
        <f t="shared" si="37"/>
        <v>117969695</v>
      </c>
      <c r="H121" s="117">
        <f t="shared" si="37"/>
        <v>0</v>
      </c>
      <c r="I121" s="117">
        <f t="shared" si="37"/>
        <v>2056626</v>
      </c>
      <c r="J121" s="118">
        <f t="shared" si="37"/>
        <v>0</v>
      </c>
      <c r="K121" s="118">
        <f t="shared" si="37"/>
        <v>0</v>
      </c>
      <c r="L121" s="117">
        <f t="shared" si="37"/>
        <v>0</v>
      </c>
      <c r="M121" s="117">
        <f t="shared" si="37"/>
        <v>0</v>
      </c>
      <c r="N121" s="118">
        <f t="shared" si="37"/>
        <v>0</v>
      </c>
      <c r="O121" s="118">
        <f t="shared" si="37"/>
        <v>899338</v>
      </c>
      <c r="P121" s="117">
        <f t="shared" si="37"/>
        <v>0</v>
      </c>
      <c r="Q121" s="117">
        <f t="shared" si="37"/>
        <v>970241</v>
      </c>
      <c r="R121" s="118">
        <f t="shared" si="37"/>
        <v>1869579</v>
      </c>
      <c r="S121" s="118">
        <f t="shared" si="37"/>
        <v>168051</v>
      </c>
      <c r="T121" s="117">
        <f t="shared" si="37"/>
        <v>595437</v>
      </c>
      <c r="U121" s="117">
        <f t="shared" si="37"/>
        <v>0</v>
      </c>
      <c r="V121" s="117">
        <f t="shared" si="37"/>
        <v>763488</v>
      </c>
      <c r="W121" s="118">
        <f t="shared" si="37"/>
        <v>2633067</v>
      </c>
      <c r="X121" s="118">
        <f t="shared" si="37"/>
        <v>58128500</v>
      </c>
      <c r="Y121" s="117">
        <f t="shared" si="37"/>
        <v>64530888</v>
      </c>
      <c r="Z121" s="122">
        <f>+IF(X121&lt;&gt;0,+(Y121/X121)*100,0)</f>
        <v>111.01419785475284</v>
      </c>
      <c r="AA121" s="123">
        <f>SUM(AA119:AA120)</f>
        <v>56828500</v>
      </c>
    </row>
    <row r="122" spans="1:27" ht="12.75">
      <c r="A122" s="124" t="s">
        <v>51</v>
      </c>
      <c r="B122" s="97"/>
      <c r="C122" s="106"/>
      <c r="D122" s="107"/>
      <c r="E122" s="106"/>
      <c r="F122" s="108"/>
      <c r="G122" s="108">
        <v>6286579</v>
      </c>
      <c r="H122" s="106"/>
      <c r="I122" s="106"/>
      <c r="J122" s="108">
        <f>J26+J58+J90</f>
        <v>0</v>
      </c>
      <c r="K122" s="108"/>
      <c r="L122" s="106"/>
      <c r="M122" s="106"/>
      <c r="N122" s="108"/>
      <c r="O122" s="108"/>
      <c r="P122" s="106"/>
      <c r="Q122" s="106"/>
      <c r="R122" s="108"/>
      <c r="S122" s="108"/>
      <c r="T122" s="106"/>
      <c r="U122" s="106"/>
      <c r="V122" s="106"/>
      <c r="W122" s="108">
        <f aca="true" t="shared" si="38" ref="W122:W131">W26+W58+W90</f>
        <v>0</v>
      </c>
      <c r="X122" s="108"/>
      <c r="Y122" s="106">
        <v>6286579</v>
      </c>
      <c r="Z122" s="109"/>
      <c r="AA122" s="110"/>
    </row>
    <row r="123" spans="1:27" ht="12.75">
      <c r="A123" s="119" t="s">
        <v>52</v>
      </c>
      <c r="B123" s="97"/>
      <c r="C123" s="13"/>
      <c r="D123" s="14"/>
      <c r="E123" s="13"/>
      <c r="F123" s="15"/>
      <c r="G123" s="15"/>
      <c r="H123" s="13"/>
      <c r="I123" s="13"/>
      <c r="J123" s="15">
        <f>J27+J59+J91</f>
        <v>0</v>
      </c>
      <c r="K123" s="15"/>
      <c r="L123" s="13"/>
      <c r="M123" s="13"/>
      <c r="N123" s="15"/>
      <c r="O123" s="15"/>
      <c r="P123" s="13"/>
      <c r="Q123" s="13"/>
      <c r="R123" s="15"/>
      <c r="S123" s="15"/>
      <c r="T123" s="13"/>
      <c r="U123" s="13"/>
      <c r="V123" s="13"/>
      <c r="W123" s="15">
        <f t="shared" si="38"/>
        <v>0</v>
      </c>
      <c r="X123" s="15"/>
      <c r="Y123" s="13"/>
      <c r="Z123" s="2"/>
      <c r="AA123" s="23"/>
    </row>
    <row r="124" spans="1:27" ht="12.75">
      <c r="A124" s="119" t="s">
        <v>53</v>
      </c>
      <c r="B124" s="97"/>
      <c r="C124" s="111"/>
      <c r="D124" s="112"/>
      <c r="E124" s="111">
        <v>10613880</v>
      </c>
      <c r="F124" s="113">
        <v>10613880</v>
      </c>
      <c r="G124" s="113">
        <v>41325616</v>
      </c>
      <c r="H124" s="111"/>
      <c r="I124" s="111"/>
      <c r="J124" s="113">
        <f>J28+J60+J92</f>
        <v>0</v>
      </c>
      <c r="K124" s="113"/>
      <c r="L124" s="111"/>
      <c r="M124" s="111"/>
      <c r="N124" s="113"/>
      <c r="O124" s="113">
        <v>316058</v>
      </c>
      <c r="P124" s="111"/>
      <c r="Q124" s="111"/>
      <c r="R124" s="113">
        <v>316058</v>
      </c>
      <c r="S124" s="113">
        <v>180835</v>
      </c>
      <c r="T124" s="111"/>
      <c r="U124" s="111"/>
      <c r="V124" s="111">
        <v>180835</v>
      </c>
      <c r="W124" s="113">
        <f t="shared" si="38"/>
        <v>496893</v>
      </c>
      <c r="X124" s="113">
        <v>10613880</v>
      </c>
      <c r="Y124" s="111">
        <v>31208629</v>
      </c>
      <c r="Z124" s="114">
        <v>294.036</v>
      </c>
      <c r="AA124" s="115">
        <v>10613880</v>
      </c>
    </row>
    <row r="125" spans="1:27" ht="12.75">
      <c r="A125" s="116" t="s">
        <v>54</v>
      </c>
      <c r="B125" s="97"/>
      <c r="C125" s="106">
        <f aca="true" t="shared" si="39" ref="C125:Y125">SUM(C123:C124)</f>
        <v>0</v>
      </c>
      <c r="D125" s="107">
        <f t="shared" si="39"/>
        <v>0</v>
      </c>
      <c r="E125" s="106">
        <f t="shared" si="39"/>
        <v>10613880</v>
      </c>
      <c r="F125" s="108">
        <f t="shared" si="39"/>
        <v>10613880</v>
      </c>
      <c r="G125" s="108">
        <f t="shared" si="39"/>
        <v>41325616</v>
      </c>
      <c r="H125" s="106">
        <f t="shared" si="39"/>
        <v>0</v>
      </c>
      <c r="I125" s="106">
        <f t="shared" si="39"/>
        <v>0</v>
      </c>
      <c r="J125" s="108">
        <f t="shared" si="39"/>
        <v>0</v>
      </c>
      <c r="K125" s="108">
        <f t="shared" si="39"/>
        <v>0</v>
      </c>
      <c r="L125" s="106">
        <f t="shared" si="39"/>
        <v>0</v>
      </c>
      <c r="M125" s="106">
        <f t="shared" si="39"/>
        <v>0</v>
      </c>
      <c r="N125" s="108">
        <f t="shared" si="39"/>
        <v>0</v>
      </c>
      <c r="O125" s="108">
        <f t="shared" si="39"/>
        <v>316058</v>
      </c>
      <c r="P125" s="106">
        <f t="shared" si="39"/>
        <v>0</v>
      </c>
      <c r="Q125" s="106">
        <f t="shared" si="39"/>
        <v>0</v>
      </c>
      <c r="R125" s="108">
        <f t="shared" si="39"/>
        <v>316058</v>
      </c>
      <c r="S125" s="108">
        <f t="shared" si="39"/>
        <v>180835</v>
      </c>
      <c r="T125" s="106">
        <f t="shared" si="39"/>
        <v>0</v>
      </c>
      <c r="U125" s="106">
        <f t="shared" si="39"/>
        <v>0</v>
      </c>
      <c r="V125" s="106">
        <f t="shared" si="39"/>
        <v>180835</v>
      </c>
      <c r="W125" s="108">
        <f t="shared" si="38"/>
        <v>496893</v>
      </c>
      <c r="X125" s="108">
        <f t="shared" si="39"/>
        <v>10613880</v>
      </c>
      <c r="Y125" s="106">
        <f t="shared" si="39"/>
        <v>31208629</v>
      </c>
      <c r="Z125" s="109">
        <f>+IF(X125&lt;&gt;0,+(Y125/X125)*100,0)</f>
        <v>294.0360075674494</v>
      </c>
      <c r="AA125" s="110">
        <f>SUM(AA123:AA124)</f>
        <v>10613880</v>
      </c>
    </row>
    <row r="126" spans="1:27" ht="12.75">
      <c r="A126" s="125" t="s">
        <v>55</v>
      </c>
      <c r="B126" s="97"/>
      <c r="C126" s="13"/>
      <c r="D126" s="14"/>
      <c r="E126" s="13">
        <v>6778800</v>
      </c>
      <c r="F126" s="15">
        <v>6778800</v>
      </c>
      <c r="G126" s="15">
        <v>27602048</v>
      </c>
      <c r="H126" s="13"/>
      <c r="I126" s="13">
        <v>567469</v>
      </c>
      <c r="J126" s="15">
        <f aca="true" t="shared" si="40" ref="J126:J131">J30+J62+J94</f>
        <v>0</v>
      </c>
      <c r="K126" s="15"/>
      <c r="L126" s="13"/>
      <c r="M126" s="13"/>
      <c r="N126" s="15"/>
      <c r="O126" s="15">
        <v>47568</v>
      </c>
      <c r="P126" s="13"/>
      <c r="Q126" s="13">
        <v>1324745</v>
      </c>
      <c r="R126" s="15">
        <v>1372313</v>
      </c>
      <c r="S126" s="15"/>
      <c r="T126" s="13">
        <v>133927</v>
      </c>
      <c r="U126" s="13"/>
      <c r="V126" s="13">
        <v>133927</v>
      </c>
      <c r="W126" s="15">
        <f t="shared" si="38"/>
        <v>1506240</v>
      </c>
      <c r="X126" s="15">
        <v>6535000</v>
      </c>
      <c r="Y126" s="13">
        <v>23140757</v>
      </c>
      <c r="Z126" s="2">
        <v>354.1049</v>
      </c>
      <c r="AA126" s="23">
        <v>6778800</v>
      </c>
    </row>
    <row r="127" spans="1:27" ht="12.75">
      <c r="A127" s="124" t="s">
        <v>56</v>
      </c>
      <c r="B127" s="97"/>
      <c r="C127" s="106"/>
      <c r="D127" s="107"/>
      <c r="E127" s="106">
        <v>2600000</v>
      </c>
      <c r="F127" s="108">
        <v>2600000</v>
      </c>
      <c r="G127" s="108">
        <v>4281214</v>
      </c>
      <c r="H127" s="106"/>
      <c r="I127" s="106"/>
      <c r="J127" s="108">
        <f t="shared" si="40"/>
        <v>0</v>
      </c>
      <c r="K127" s="108"/>
      <c r="L127" s="106"/>
      <c r="M127" s="106"/>
      <c r="N127" s="108"/>
      <c r="O127" s="108">
        <v>70092</v>
      </c>
      <c r="P127" s="106"/>
      <c r="Q127" s="106"/>
      <c r="R127" s="108">
        <v>70092</v>
      </c>
      <c r="S127" s="108"/>
      <c r="T127" s="106">
        <v>151157</v>
      </c>
      <c r="U127" s="106"/>
      <c r="V127" s="106">
        <v>151157</v>
      </c>
      <c r="W127" s="108">
        <f t="shared" si="38"/>
        <v>221249</v>
      </c>
      <c r="X127" s="108">
        <v>2600000</v>
      </c>
      <c r="Y127" s="106">
        <v>1902463</v>
      </c>
      <c r="Z127" s="109">
        <v>73.1717</v>
      </c>
      <c r="AA127" s="110">
        <v>2600000</v>
      </c>
    </row>
    <row r="128" spans="1:27" ht="12.75">
      <c r="A128" s="124" t="s">
        <v>57</v>
      </c>
      <c r="B128" s="97"/>
      <c r="C128" s="106"/>
      <c r="D128" s="107"/>
      <c r="E128" s="106">
        <v>112826700</v>
      </c>
      <c r="F128" s="108">
        <v>112826700</v>
      </c>
      <c r="G128" s="108">
        <v>-1146358790</v>
      </c>
      <c r="H128" s="106"/>
      <c r="I128" s="106">
        <v>985203</v>
      </c>
      <c r="J128" s="108">
        <f t="shared" si="40"/>
        <v>0</v>
      </c>
      <c r="K128" s="108"/>
      <c r="L128" s="106"/>
      <c r="M128" s="106"/>
      <c r="N128" s="108"/>
      <c r="O128" s="108">
        <v>-511629</v>
      </c>
      <c r="P128" s="106"/>
      <c r="Q128" s="106">
        <v>994339</v>
      </c>
      <c r="R128" s="108">
        <v>482710</v>
      </c>
      <c r="S128" s="108">
        <v>829189</v>
      </c>
      <c r="T128" s="106">
        <v>582094</v>
      </c>
      <c r="U128" s="106"/>
      <c r="V128" s="106">
        <v>1411283</v>
      </c>
      <c r="W128" s="108">
        <f t="shared" si="38"/>
        <v>1893993</v>
      </c>
      <c r="X128" s="108">
        <v>142631187</v>
      </c>
      <c r="Y128" s="106">
        <v>-1286110781</v>
      </c>
      <c r="Z128" s="109">
        <v>-901.7038</v>
      </c>
      <c r="AA128" s="110">
        <v>112826700</v>
      </c>
    </row>
    <row r="129" spans="1:27" ht="12.75">
      <c r="A129" s="125" t="s">
        <v>58</v>
      </c>
      <c r="B129" s="120"/>
      <c r="C129" s="106"/>
      <c r="D129" s="107"/>
      <c r="E129" s="106">
        <v>32081800</v>
      </c>
      <c r="F129" s="108">
        <v>32081800</v>
      </c>
      <c r="G129" s="108">
        <v>91067707</v>
      </c>
      <c r="H129" s="106"/>
      <c r="I129" s="106">
        <v>22200</v>
      </c>
      <c r="J129" s="108">
        <f t="shared" si="40"/>
        <v>0</v>
      </c>
      <c r="K129" s="108"/>
      <c r="L129" s="106"/>
      <c r="M129" s="106"/>
      <c r="N129" s="108"/>
      <c r="O129" s="108"/>
      <c r="P129" s="106"/>
      <c r="Q129" s="106">
        <v>53872</v>
      </c>
      <c r="R129" s="108">
        <v>53872</v>
      </c>
      <c r="S129" s="108"/>
      <c r="T129" s="106"/>
      <c r="U129" s="106"/>
      <c r="V129" s="106"/>
      <c r="W129" s="108">
        <f t="shared" si="38"/>
        <v>53872</v>
      </c>
      <c r="X129" s="108">
        <v>28350000</v>
      </c>
      <c r="Y129" s="106">
        <v>62793779</v>
      </c>
      <c r="Z129" s="109">
        <v>221.4948</v>
      </c>
      <c r="AA129" s="110">
        <v>32081800</v>
      </c>
    </row>
    <row r="130" spans="1:27" ht="12.75">
      <c r="A130" s="124" t="s">
        <v>59</v>
      </c>
      <c r="B130" s="97"/>
      <c r="C130" s="106"/>
      <c r="D130" s="107"/>
      <c r="E130" s="106">
        <v>100000</v>
      </c>
      <c r="F130" s="108">
        <v>100000</v>
      </c>
      <c r="G130" s="108"/>
      <c r="H130" s="106"/>
      <c r="I130" s="106"/>
      <c r="J130" s="108">
        <f t="shared" si="40"/>
        <v>0</v>
      </c>
      <c r="K130" s="108"/>
      <c r="L130" s="106"/>
      <c r="M130" s="106"/>
      <c r="N130" s="108"/>
      <c r="O130" s="108"/>
      <c r="P130" s="106"/>
      <c r="Q130" s="106"/>
      <c r="R130" s="108"/>
      <c r="S130" s="108"/>
      <c r="T130" s="106">
        <v>376643</v>
      </c>
      <c r="U130" s="106"/>
      <c r="V130" s="106">
        <v>376643</v>
      </c>
      <c r="W130" s="108">
        <f t="shared" si="38"/>
        <v>376643</v>
      </c>
      <c r="X130" s="108"/>
      <c r="Y130" s="106">
        <v>376643</v>
      </c>
      <c r="Z130" s="109"/>
      <c r="AA130" s="110">
        <v>100000</v>
      </c>
    </row>
    <row r="131" spans="1:27" ht="12.75">
      <c r="A131" s="124" t="s">
        <v>60</v>
      </c>
      <c r="B131" s="97"/>
      <c r="C131" s="111"/>
      <c r="D131" s="112"/>
      <c r="E131" s="111"/>
      <c r="F131" s="113"/>
      <c r="G131" s="113">
        <v>1346658</v>
      </c>
      <c r="H131" s="111"/>
      <c r="I131" s="111"/>
      <c r="J131" s="113">
        <f t="shared" si="40"/>
        <v>0</v>
      </c>
      <c r="K131" s="113"/>
      <c r="L131" s="111"/>
      <c r="M131" s="111"/>
      <c r="N131" s="113"/>
      <c r="O131" s="113"/>
      <c r="P131" s="111"/>
      <c r="Q131" s="111"/>
      <c r="R131" s="113"/>
      <c r="S131" s="113"/>
      <c r="T131" s="111"/>
      <c r="U131" s="111"/>
      <c r="V131" s="111"/>
      <c r="W131" s="113">
        <f t="shared" si="38"/>
        <v>0</v>
      </c>
      <c r="X131" s="113"/>
      <c r="Y131" s="111">
        <v>1346658</v>
      </c>
      <c r="Z131" s="114"/>
      <c r="AA131" s="115"/>
    </row>
    <row r="132" spans="1:27" ht="12.75">
      <c r="A132" s="127" t="s">
        <v>67</v>
      </c>
      <c r="B132" s="128"/>
      <c r="C132" s="129">
        <f aca="true" t="shared" si="41" ref="C132:Y132">+C5+C37+C69</f>
        <v>0</v>
      </c>
      <c r="D132" s="130">
        <f t="shared" si="41"/>
        <v>0</v>
      </c>
      <c r="E132" s="129">
        <f t="shared" si="41"/>
        <v>1832627984</v>
      </c>
      <c r="F132" s="131">
        <f t="shared" si="41"/>
        <v>1832627984</v>
      </c>
      <c r="G132" s="131">
        <f t="shared" si="41"/>
        <v>0</v>
      </c>
      <c r="H132" s="129">
        <f t="shared" si="41"/>
        <v>0</v>
      </c>
      <c r="I132" s="129">
        <f t="shared" si="41"/>
        <v>0</v>
      </c>
      <c r="J132" s="131">
        <f t="shared" si="41"/>
        <v>0</v>
      </c>
      <c r="K132" s="131">
        <f t="shared" si="41"/>
        <v>0</v>
      </c>
      <c r="L132" s="129">
        <f t="shared" si="41"/>
        <v>0</v>
      </c>
      <c r="M132" s="129">
        <f t="shared" si="41"/>
        <v>0</v>
      </c>
      <c r="N132" s="131">
        <f t="shared" si="41"/>
        <v>0</v>
      </c>
      <c r="O132" s="131">
        <f t="shared" si="41"/>
        <v>66157800</v>
      </c>
      <c r="P132" s="129">
        <f t="shared" si="41"/>
        <v>0</v>
      </c>
      <c r="Q132" s="129">
        <f t="shared" si="41"/>
        <v>48371636</v>
      </c>
      <c r="R132" s="131">
        <f t="shared" si="41"/>
        <v>114529436</v>
      </c>
      <c r="S132" s="131">
        <f t="shared" si="41"/>
        <v>20296534</v>
      </c>
      <c r="T132" s="129">
        <f t="shared" si="41"/>
        <v>63757886</v>
      </c>
      <c r="U132" s="129">
        <f t="shared" si="41"/>
        <v>0</v>
      </c>
      <c r="V132" s="129">
        <f t="shared" si="41"/>
        <v>84054420</v>
      </c>
      <c r="W132" s="131">
        <f t="shared" si="41"/>
        <v>198583856</v>
      </c>
      <c r="X132" s="131">
        <f t="shared" si="41"/>
        <v>197710320</v>
      </c>
      <c r="Y132" s="129">
        <f t="shared" si="41"/>
        <v>1744328872</v>
      </c>
      <c r="Z132" s="132">
        <f>+IF(X132&lt;&gt;0,+(Y132/X132)*100,0)</f>
        <v>882.2649581468485</v>
      </c>
      <c r="AA132" s="133">
        <f>+AA5+AA37+AA69</f>
        <v>1832627984</v>
      </c>
    </row>
    <row r="133" spans="1:27" ht="4.5" customHeight="1">
      <c r="A133" s="134"/>
      <c r="B133" s="97"/>
      <c r="C133" s="135"/>
      <c r="D133" s="136"/>
      <c r="E133" s="135"/>
      <c r="F133" s="137"/>
      <c r="G133" s="137"/>
      <c r="H133" s="135"/>
      <c r="I133" s="135"/>
      <c r="J133" s="137"/>
      <c r="K133" s="137"/>
      <c r="L133" s="135"/>
      <c r="M133" s="135"/>
      <c r="N133" s="137"/>
      <c r="O133" s="137"/>
      <c r="P133" s="135"/>
      <c r="Q133" s="135"/>
      <c r="R133" s="137"/>
      <c r="S133" s="137"/>
      <c r="T133" s="135"/>
      <c r="U133" s="135"/>
      <c r="V133" s="135"/>
      <c r="W133" s="137"/>
      <c r="X133" s="137"/>
      <c r="Y133" s="135"/>
      <c r="Z133" s="138"/>
      <c r="AA133" s="139"/>
    </row>
    <row r="134" spans="1:27" ht="12.75">
      <c r="A134" s="140" t="s">
        <v>68</v>
      </c>
      <c r="B134" s="97" t="s">
        <v>69</v>
      </c>
      <c r="C134" s="98">
        <f aca="true" t="shared" si="42" ref="C134:Y134">C144+C147+C148+C151+C154+C155+SUM(C158:C164)</f>
        <v>0</v>
      </c>
      <c r="D134" s="99">
        <f t="shared" si="42"/>
        <v>0</v>
      </c>
      <c r="E134" s="98">
        <f t="shared" si="42"/>
        <v>399947580</v>
      </c>
      <c r="F134" s="100">
        <f t="shared" si="42"/>
        <v>399947580</v>
      </c>
      <c r="G134" s="100">
        <f t="shared" si="42"/>
        <v>21600660</v>
      </c>
      <c r="H134" s="98">
        <f t="shared" si="42"/>
        <v>0</v>
      </c>
      <c r="I134" s="98">
        <f t="shared" si="42"/>
        <v>21980832</v>
      </c>
      <c r="J134" s="100">
        <f t="shared" si="42"/>
        <v>43581492</v>
      </c>
      <c r="K134" s="100">
        <f t="shared" si="42"/>
        <v>0</v>
      </c>
      <c r="L134" s="98">
        <f t="shared" si="42"/>
        <v>0</v>
      </c>
      <c r="M134" s="98">
        <f t="shared" si="42"/>
        <v>0</v>
      </c>
      <c r="N134" s="100">
        <f t="shared" si="42"/>
        <v>0</v>
      </c>
      <c r="O134" s="100">
        <f t="shared" si="42"/>
        <v>19907989</v>
      </c>
      <c r="P134" s="98">
        <f t="shared" si="42"/>
        <v>0</v>
      </c>
      <c r="Q134" s="98">
        <f t="shared" si="42"/>
        <v>17464724</v>
      </c>
      <c r="R134" s="100">
        <f t="shared" si="42"/>
        <v>37372713</v>
      </c>
      <c r="S134" s="100">
        <f t="shared" si="42"/>
        <v>14347558</v>
      </c>
      <c r="T134" s="98">
        <f t="shared" si="42"/>
        <v>17712255</v>
      </c>
      <c r="U134" s="98">
        <f t="shared" si="42"/>
        <v>0</v>
      </c>
      <c r="V134" s="98">
        <f t="shared" si="42"/>
        <v>32059813</v>
      </c>
      <c r="W134" s="100">
        <f t="shared" si="42"/>
        <v>113014018</v>
      </c>
      <c r="X134" s="100">
        <f t="shared" si="42"/>
        <v>399946469</v>
      </c>
      <c r="Y134" s="98">
        <f t="shared" si="42"/>
        <v>-286932451</v>
      </c>
      <c r="Z134" s="101">
        <f>+IF(X134&lt;&gt;0,+(Y134/X134)*100,0)</f>
        <v>-71.74271389804419</v>
      </c>
      <c r="AA134" s="102">
        <f>AA144+AA147+AA148+AA151+AA154+AA155+SUM(AA158:AA164)</f>
        <v>399947580</v>
      </c>
    </row>
    <row r="135" spans="1:27" ht="12.75">
      <c r="A135" s="104" t="s">
        <v>33</v>
      </c>
      <c r="B135" s="105"/>
      <c r="C135" s="106"/>
      <c r="D135" s="107"/>
      <c r="E135" s="106">
        <v>42546410</v>
      </c>
      <c r="F135" s="108">
        <v>42546410</v>
      </c>
      <c r="G135" s="108">
        <v>1914106</v>
      </c>
      <c r="H135" s="106"/>
      <c r="I135" s="106">
        <v>3709120</v>
      </c>
      <c r="J135" s="108">
        <v>5623226</v>
      </c>
      <c r="K135" s="108"/>
      <c r="L135" s="106"/>
      <c r="M135" s="106"/>
      <c r="N135" s="108"/>
      <c r="O135" s="108">
        <v>2029945</v>
      </c>
      <c r="P135" s="106"/>
      <c r="Q135" s="106">
        <v>1408037</v>
      </c>
      <c r="R135" s="108">
        <v>3437982</v>
      </c>
      <c r="S135" s="108">
        <v>1592484</v>
      </c>
      <c r="T135" s="106">
        <v>1203206</v>
      </c>
      <c r="U135" s="106"/>
      <c r="V135" s="106">
        <v>2795690</v>
      </c>
      <c r="W135" s="108">
        <v>11856898</v>
      </c>
      <c r="X135" s="108">
        <v>42546410</v>
      </c>
      <c r="Y135" s="106">
        <v>-30689512</v>
      </c>
      <c r="Z135" s="109">
        <v>-72.1318</v>
      </c>
      <c r="AA135" s="110">
        <v>42546410</v>
      </c>
    </row>
    <row r="136" spans="1:27" ht="12.75">
      <c r="A136" s="104" t="s">
        <v>34</v>
      </c>
      <c r="B136" s="105"/>
      <c r="C136" s="106"/>
      <c r="D136" s="107"/>
      <c r="E136" s="106">
        <v>18798000</v>
      </c>
      <c r="F136" s="108">
        <v>18798000</v>
      </c>
      <c r="G136" s="108">
        <v>396734</v>
      </c>
      <c r="H136" s="106"/>
      <c r="I136" s="106">
        <v>4244318</v>
      </c>
      <c r="J136" s="108">
        <v>4641052</v>
      </c>
      <c r="K136" s="108"/>
      <c r="L136" s="106"/>
      <c r="M136" s="106"/>
      <c r="N136" s="108"/>
      <c r="O136" s="108">
        <v>452698</v>
      </c>
      <c r="P136" s="106"/>
      <c r="Q136" s="106">
        <v>194864</v>
      </c>
      <c r="R136" s="108">
        <v>647562</v>
      </c>
      <c r="S136" s="108"/>
      <c r="T136" s="106">
        <v>299761</v>
      </c>
      <c r="U136" s="106"/>
      <c r="V136" s="106">
        <v>299761</v>
      </c>
      <c r="W136" s="108">
        <v>5588375</v>
      </c>
      <c r="X136" s="108">
        <v>18798000</v>
      </c>
      <c r="Y136" s="106">
        <v>-13209625</v>
      </c>
      <c r="Z136" s="109">
        <v>-70.2714</v>
      </c>
      <c r="AA136" s="110">
        <v>18798000</v>
      </c>
    </row>
    <row r="137" spans="1:27" ht="12.75">
      <c r="A137" s="104" t="s">
        <v>35</v>
      </c>
      <c r="B137" s="105"/>
      <c r="C137" s="106"/>
      <c r="D137" s="107"/>
      <c r="E137" s="106">
        <v>39649120</v>
      </c>
      <c r="F137" s="108">
        <v>39649120</v>
      </c>
      <c r="G137" s="108">
        <v>3149771</v>
      </c>
      <c r="H137" s="106"/>
      <c r="I137" s="106">
        <v>3803441</v>
      </c>
      <c r="J137" s="108">
        <v>6953212</v>
      </c>
      <c r="K137" s="108"/>
      <c r="L137" s="106"/>
      <c r="M137" s="106"/>
      <c r="N137" s="108"/>
      <c r="O137" s="108">
        <v>3115282</v>
      </c>
      <c r="P137" s="106"/>
      <c r="Q137" s="106">
        <v>2047129</v>
      </c>
      <c r="R137" s="108">
        <v>5162411</v>
      </c>
      <c r="S137" s="108">
        <v>1657063</v>
      </c>
      <c r="T137" s="106">
        <v>2602057</v>
      </c>
      <c r="U137" s="106"/>
      <c r="V137" s="106">
        <v>4259120</v>
      </c>
      <c r="W137" s="108">
        <v>16374743</v>
      </c>
      <c r="X137" s="108">
        <v>39649120</v>
      </c>
      <c r="Y137" s="106">
        <v>-23274377</v>
      </c>
      <c r="Z137" s="109">
        <v>-58.7009</v>
      </c>
      <c r="AA137" s="110">
        <v>39649120</v>
      </c>
    </row>
    <row r="138" spans="1:27" ht="12.75">
      <c r="A138" s="104" t="s">
        <v>36</v>
      </c>
      <c r="B138" s="105"/>
      <c r="C138" s="106"/>
      <c r="D138" s="107"/>
      <c r="E138" s="106">
        <v>66255720</v>
      </c>
      <c r="F138" s="108">
        <v>66255720</v>
      </c>
      <c r="G138" s="108">
        <v>11216452</v>
      </c>
      <c r="H138" s="106"/>
      <c r="I138" s="106">
        <v>1485616</v>
      </c>
      <c r="J138" s="108">
        <v>12702068</v>
      </c>
      <c r="K138" s="108"/>
      <c r="L138" s="106"/>
      <c r="M138" s="106"/>
      <c r="N138" s="108"/>
      <c r="O138" s="108">
        <v>413736</v>
      </c>
      <c r="P138" s="106"/>
      <c r="Q138" s="106">
        <v>4138261</v>
      </c>
      <c r="R138" s="108">
        <v>4551997</v>
      </c>
      <c r="S138" s="108">
        <v>4471197</v>
      </c>
      <c r="T138" s="106">
        <v>4199784</v>
      </c>
      <c r="U138" s="106"/>
      <c r="V138" s="106">
        <v>8670981</v>
      </c>
      <c r="W138" s="108">
        <v>25925046</v>
      </c>
      <c r="X138" s="108">
        <v>66255720</v>
      </c>
      <c r="Y138" s="106">
        <v>-40330674</v>
      </c>
      <c r="Z138" s="109">
        <v>-60.8712</v>
      </c>
      <c r="AA138" s="110">
        <v>66255720</v>
      </c>
    </row>
    <row r="139" spans="1:27" ht="12.75">
      <c r="A139" s="104" t="s">
        <v>37</v>
      </c>
      <c r="B139" s="105"/>
      <c r="C139" s="106"/>
      <c r="D139" s="107"/>
      <c r="E139" s="106">
        <v>69957120</v>
      </c>
      <c r="F139" s="108">
        <v>69957120</v>
      </c>
      <c r="G139" s="108">
        <v>14408</v>
      </c>
      <c r="H139" s="106"/>
      <c r="I139" s="106">
        <v>3772191</v>
      </c>
      <c r="J139" s="108">
        <v>3786599</v>
      </c>
      <c r="K139" s="108"/>
      <c r="L139" s="106"/>
      <c r="M139" s="106"/>
      <c r="N139" s="108"/>
      <c r="O139" s="108">
        <v>5325512</v>
      </c>
      <c r="P139" s="106"/>
      <c r="Q139" s="106">
        <v>4367754</v>
      </c>
      <c r="R139" s="108">
        <v>9693266</v>
      </c>
      <c r="S139" s="108">
        <v>4282047</v>
      </c>
      <c r="T139" s="106">
        <v>3278338</v>
      </c>
      <c r="U139" s="106"/>
      <c r="V139" s="106">
        <v>7560385</v>
      </c>
      <c r="W139" s="108">
        <v>21040250</v>
      </c>
      <c r="X139" s="108">
        <v>69957120</v>
      </c>
      <c r="Y139" s="106">
        <v>-48916870</v>
      </c>
      <c r="Z139" s="109">
        <v>-69.9241</v>
      </c>
      <c r="AA139" s="110">
        <v>69957120</v>
      </c>
    </row>
    <row r="140" spans="1:27" ht="12.75">
      <c r="A140" s="104" t="s">
        <v>38</v>
      </c>
      <c r="B140" s="105"/>
      <c r="C140" s="106"/>
      <c r="D140" s="107"/>
      <c r="E140" s="106"/>
      <c r="F140" s="108"/>
      <c r="G140" s="108"/>
      <c r="H140" s="106"/>
      <c r="I140" s="106"/>
      <c r="J140" s="108"/>
      <c r="K140" s="108"/>
      <c r="L140" s="106"/>
      <c r="M140" s="106"/>
      <c r="N140" s="108"/>
      <c r="O140" s="108"/>
      <c r="P140" s="106"/>
      <c r="Q140" s="106"/>
      <c r="R140" s="108"/>
      <c r="S140" s="108"/>
      <c r="T140" s="106"/>
      <c r="U140" s="106"/>
      <c r="V140" s="106"/>
      <c r="W140" s="108"/>
      <c r="X140" s="108"/>
      <c r="Y140" s="106"/>
      <c r="Z140" s="109"/>
      <c r="AA140" s="110"/>
    </row>
    <row r="141" spans="1:27" ht="12.75">
      <c r="A141" s="104" t="s">
        <v>39</v>
      </c>
      <c r="B141" s="97"/>
      <c r="C141" s="106"/>
      <c r="D141" s="107"/>
      <c r="E141" s="106">
        <v>3433000</v>
      </c>
      <c r="F141" s="108">
        <v>3433000</v>
      </c>
      <c r="G141" s="108"/>
      <c r="H141" s="106"/>
      <c r="I141" s="106"/>
      <c r="J141" s="108"/>
      <c r="K141" s="108"/>
      <c r="L141" s="106"/>
      <c r="M141" s="106"/>
      <c r="N141" s="108"/>
      <c r="O141" s="108"/>
      <c r="P141" s="106"/>
      <c r="Q141" s="106">
        <v>47356</v>
      </c>
      <c r="R141" s="108">
        <v>47356</v>
      </c>
      <c r="S141" s="108"/>
      <c r="T141" s="106"/>
      <c r="U141" s="106"/>
      <c r="V141" s="106"/>
      <c r="W141" s="108">
        <v>47356</v>
      </c>
      <c r="X141" s="108">
        <v>3433000</v>
      </c>
      <c r="Y141" s="106">
        <v>-3385644</v>
      </c>
      <c r="Z141" s="109">
        <v>-98.6206</v>
      </c>
      <c r="AA141" s="110">
        <v>3433000</v>
      </c>
    </row>
    <row r="142" spans="1:27" ht="12.75">
      <c r="A142" s="104" t="s">
        <v>40</v>
      </c>
      <c r="B142" s="97"/>
      <c r="C142" s="13"/>
      <c r="D142" s="14"/>
      <c r="E142" s="13"/>
      <c r="F142" s="15"/>
      <c r="G142" s="15"/>
      <c r="H142" s="13"/>
      <c r="I142" s="13"/>
      <c r="J142" s="15"/>
      <c r="K142" s="15"/>
      <c r="L142" s="13"/>
      <c r="M142" s="13"/>
      <c r="N142" s="15"/>
      <c r="O142" s="15"/>
      <c r="P142" s="13"/>
      <c r="Q142" s="13"/>
      <c r="R142" s="15"/>
      <c r="S142" s="15"/>
      <c r="T142" s="13"/>
      <c r="U142" s="13"/>
      <c r="V142" s="13"/>
      <c r="W142" s="15"/>
      <c r="X142" s="15"/>
      <c r="Y142" s="13"/>
      <c r="Z142" s="2"/>
      <c r="AA142" s="23"/>
    </row>
    <row r="143" spans="1:27" ht="12.75">
      <c r="A143" s="104" t="s">
        <v>41</v>
      </c>
      <c r="B143" s="97"/>
      <c r="C143" s="111"/>
      <c r="D143" s="112"/>
      <c r="E143" s="111">
        <v>370000</v>
      </c>
      <c r="F143" s="113">
        <v>370000</v>
      </c>
      <c r="G143" s="113"/>
      <c r="H143" s="111"/>
      <c r="I143" s="111"/>
      <c r="J143" s="113"/>
      <c r="K143" s="113"/>
      <c r="L143" s="111"/>
      <c r="M143" s="111"/>
      <c r="N143" s="113"/>
      <c r="O143" s="113"/>
      <c r="P143" s="111"/>
      <c r="Q143" s="111">
        <v>31660</v>
      </c>
      <c r="R143" s="113">
        <v>31660</v>
      </c>
      <c r="S143" s="113"/>
      <c r="T143" s="111"/>
      <c r="U143" s="111"/>
      <c r="V143" s="111"/>
      <c r="W143" s="113">
        <v>31660</v>
      </c>
      <c r="X143" s="113">
        <v>370000</v>
      </c>
      <c r="Y143" s="111">
        <v>-338340</v>
      </c>
      <c r="Z143" s="114">
        <v>-91.4432</v>
      </c>
      <c r="AA143" s="115">
        <v>370000</v>
      </c>
    </row>
    <row r="144" spans="1:27" ht="12.75">
      <c r="A144" s="116" t="s">
        <v>42</v>
      </c>
      <c r="B144" s="97"/>
      <c r="C144" s="106">
        <f aca="true" t="shared" si="43" ref="C144:Y144">SUM(C135:C143)</f>
        <v>0</v>
      </c>
      <c r="D144" s="107">
        <f t="shared" si="43"/>
        <v>0</v>
      </c>
      <c r="E144" s="106">
        <f t="shared" si="43"/>
        <v>241009370</v>
      </c>
      <c r="F144" s="108">
        <f t="shared" si="43"/>
        <v>241009370</v>
      </c>
      <c r="G144" s="108">
        <f t="shared" si="43"/>
        <v>16691471</v>
      </c>
      <c r="H144" s="106">
        <f t="shared" si="43"/>
        <v>0</v>
      </c>
      <c r="I144" s="106">
        <f t="shared" si="43"/>
        <v>17014686</v>
      </c>
      <c r="J144" s="108">
        <f t="shared" si="43"/>
        <v>33706157</v>
      </c>
      <c r="K144" s="108">
        <f t="shared" si="43"/>
        <v>0</v>
      </c>
      <c r="L144" s="106">
        <f t="shared" si="43"/>
        <v>0</v>
      </c>
      <c r="M144" s="106">
        <f t="shared" si="43"/>
        <v>0</v>
      </c>
      <c r="N144" s="108">
        <f t="shared" si="43"/>
        <v>0</v>
      </c>
      <c r="O144" s="108">
        <f t="shared" si="43"/>
        <v>11337173</v>
      </c>
      <c r="P144" s="106">
        <f t="shared" si="43"/>
        <v>0</v>
      </c>
      <c r="Q144" s="106">
        <f t="shared" si="43"/>
        <v>12235061</v>
      </c>
      <c r="R144" s="108">
        <f t="shared" si="43"/>
        <v>23572234</v>
      </c>
      <c r="S144" s="108">
        <f t="shared" si="43"/>
        <v>12002791</v>
      </c>
      <c r="T144" s="106">
        <f t="shared" si="43"/>
        <v>11583146</v>
      </c>
      <c r="U144" s="106">
        <f t="shared" si="43"/>
        <v>0</v>
      </c>
      <c r="V144" s="106">
        <f t="shared" si="43"/>
        <v>23585937</v>
      </c>
      <c r="W144" s="108">
        <f t="shared" si="43"/>
        <v>80864328</v>
      </c>
      <c r="X144" s="108">
        <f t="shared" si="43"/>
        <v>241009370</v>
      </c>
      <c r="Y144" s="106">
        <f t="shared" si="43"/>
        <v>-160145042</v>
      </c>
      <c r="Z144" s="109">
        <f>+IF(X144&lt;&gt;0,+(Y144/X144)*100,0)</f>
        <v>-66.44764143402392</v>
      </c>
      <c r="AA144" s="110">
        <f>SUM(AA135:AA143)</f>
        <v>241009370</v>
      </c>
    </row>
    <row r="145" spans="1:27" ht="12.75">
      <c r="A145" s="119" t="s">
        <v>43</v>
      </c>
      <c r="B145" s="120"/>
      <c r="C145" s="106"/>
      <c r="D145" s="107"/>
      <c r="E145" s="106">
        <v>9855610</v>
      </c>
      <c r="F145" s="108">
        <v>9855610</v>
      </c>
      <c r="G145" s="108">
        <v>112757</v>
      </c>
      <c r="H145" s="106"/>
      <c r="I145" s="106">
        <v>662130</v>
      </c>
      <c r="J145" s="108">
        <v>774887</v>
      </c>
      <c r="K145" s="108"/>
      <c r="L145" s="106"/>
      <c r="M145" s="106"/>
      <c r="N145" s="108"/>
      <c r="O145" s="108">
        <v>867003</v>
      </c>
      <c r="P145" s="106"/>
      <c r="Q145" s="106">
        <v>567852</v>
      </c>
      <c r="R145" s="108">
        <v>1434855</v>
      </c>
      <c r="S145" s="108">
        <v>233812</v>
      </c>
      <c r="T145" s="106">
        <v>771585</v>
      </c>
      <c r="U145" s="106"/>
      <c r="V145" s="106">
        <v>1005397</v>
      </c>
      <c r="W145" s="108">
        <v>3215139</v>
      </c>
      <c r="X145" s="108">
        <v>9855610</v>
      </c>
      <c r="Y145" s="106">
        <v>-6640471</v>
      </c>
      <c r="Z145" s="109">
        <v>-67.3776</v>
      </c>
      <c r="AA145" s="110">
        <v>9855610</v>
      </c>
    </row>
    <row r="146" spans="1:27" ht="12.75">
      <c r="A146" s="119" t="s">
        <v>44</v>
      </c>
      <c r="B146" s="97"/>
      <c r="C146" s="111"/>
      <c r="D146" s="112"/>
      <c r="E146" s="111">
        <v>7327330</v>
      </c>
      <c r="F146" s="113">
        <v>7327330</v>
      </c>
      <c r="G146" s="113">
        <v>229055</v>
      </c>
      <c r="H146" s="111"/>
      <c r="I146" s="111">
        <v>403382</v>
      </c>
      <c r="J146" s="113">
        <v>632437</v>
      </c>
      <c r="K146" s="113"/>
      <c r="L146" s="111"/>
      <c r="M146" s="111"/>
      <c r="N146" s="113"/>
      <c r="O146" s="113">
        <v>238544</v>
      </c>
      <c r="P146" s="111"/>
      <c r="Q146" s="111">
        <v>575231</v>
      </c>
      <c r="R146" s="113">
        <v>813775</v>
      </c>
      <c r="S146" s="113">
        <v>47813</v>
      </c>
      <c r="T146" s="111">
        <v>376455</v>
      </c>
      <c r="U146" s="111"/>
      <c r="V146" s="111">
        <v>424268</v>
      </c>
      <c r="W146" s="113">
        <v>1870480</v>
      </c>
      <c r="X146" s="113">
        <v>7327330</v>
      </c>
      <c r="Y146" s="111">
        <v>-5456850</v>
      </c>
      <c r="Z146" s="114">
        <v>-74.4726</v>
      </c>
      <c r="AA146" s="115">
        <v>7327330</v>
      </c>
    </row>
    <row r="147" spans="1:27" ht="12.75">
      <c r="A147" s="116" t="s">
        <v>45</v>
      </c>
      <c r="B147" s="97"/>
      <c r="C147" s="117">
        <f aca="true" t="shared" si="44" ref="C147:Y147">SUM(C145:C146)</f>
        <v>0</v>
      </c>
      <c r="D147" s="121">
        <f t="shared" si="44"/>
        <v>0</v>
      </c>
      <c r="E147" s="117">
        <f t="shared" si="44"/>
        <v>17182940</v>
      </c>
      <c r="F147" s="118">
        <f t="shared" si="44"/>
        <v>17182940</v>
      </c>
      <c r="G147" s="118">
        <f t="shared" si="44"/>
        <v>341812</v>
      </c>
      <c r="H147" s="117">
        <f t="shared" si="44"/>
        <v>0</v>
      </c>
      <c r="I147" s="117">
        <f t="shared" si="44"/>
        <v>1065512</v>
      </c>
      <c r="J147" s="118">
        <f t="shared" si="44"/>
        <v>1407324</v>
      </c>
      <c r="K147" s="118">
        <f t="shared" si="44"/>
        <v>0</v>
      </c>
      <c r="L147" s="117">
        <f t="shared" si="44"/>
        <v>0</v>
      </c>
      <c r="M147" s="117">
        <f t="shared" si="44"/>
        <v>0</v>
      </c>
      <c r="N147" s="118">
        <f t="shared" si="44"/>
        <v>0</v>
      </c>
      <c r="O147" s="118">
        <f t="shared" si="44"/>
        <v>1105547</v>
      </c>
      <c r="P147" s="117">
        <f t="shared" si="44"/>
        <v>0</v>
      </c>
      <c r="Q147" s="117">
        <f t="shared" si="44"/>
        <v>1143083</v>
      </c>
      <c r="R147" s="118">
        <f t="shared" si="44"/>
        <v>2248630</v>
      </c>
      <c r="S147" s="118">
        <f t="shared" si="44"/>
        <v>281625</v>
      </c>
      <c r="T147" s="117">
        <f t="shared" si="44"/>
        <v>1148040</v>
      </c>
      <c r="U147" s="117">
        <f t="shared" si="44"/>
        <v>0</v>
      </c>
      <c r="V147" s="117">
        <f t="shared" si="44"/>
        <v>1429665</v>
      </c>
      <c r="W147" s="118">
        <f t="shared" si="44"/>
        <v>5085619</v>
      </c>
      <c r="X147" s="118">
        <f t="shared" si="44"/>
        <v>17182940</v>
      </c>
      <c r="Y147" s="117">
        <f t="shared" si="44"/>
        <v>-12097321</v>
      </c>
      <c r="Z147" s="122">
        <f>+IF(X147&lt;&gt;0,+(Y147/X147)*100,0)</f>
        <v>-70.40309167115755</v>
      </c>
      <c r="AA147" s="123">
        <f>SUM(AA145:AA146)</f>
        <v>17182940</v>
      </c>
    </row>
    <row r="148" spans="1:27" ht="12.75">
      <c r="A148" s="124" t="s">
        <v>91</v>
      </c>
      <c r="B148" s="97"/>
      <c r="C148" s="106"/>
      <c r="D148" s="107"/>
      <c r="E148" s="106">
        <v>1290510</v>
      </c>
      <c r="F148" s="108">
        <v>1290510</v>
      </c>
      <c r="G148" s="108">
        <v>42651</v>
      </c>
      <c r="H148" s="106"/>
      <c r="I148" s="106">
        <v>11950</v>
      </c>
      <c r="J148" s="108">
        <v>54601</v>
      </c>
      <c r="K148" s="108"/>
      <c r="L148" s="106"/>
      <c r="M148" s="106"/>
      <c r="N148" s="108"/>
      <c r="O148" s="108">
        <v>21650</v>
      </c>
      <c r="P148" s="106"/>
      <c r="Q148" s="106">
        <v>9865</v>
      </c>
      <c r="R148" s="108">
        <v>31515</v>
      </c>
      <c r="S148" s="108"/>
      <c r="T148" s="106"/>
      <c r="U148" s="106"/>
      <c r="V148" s="106"/>
      <c r="W148" s="108">
        <v>86116</v>
      </c>
      <c r="X148" s="108">
        <v>1290510</v>
      </c>
      <c r="Y148" s="106">
        <v>-1204394</v>
      </c>
      <c r="Z148" s="109">
        <v>-93.327</v>
      </c>
      <c r="AA148" s="110">
        <v>1290510</v>
      </c>
    </row>
    <row r="149" spans="1:27" ht="12.75">
      <c r="A149" s="119" t="s">
        <v>46</v>
      </c>
      <c r="B149" s="97"/>
      <c r="C149" s="13"/>
      <c r="D149" s="14"/>
      <c r="E149" s="13"/>
      <c r="F149" s="15"/>
      <c r="G149" s="15"/>
      <c r="H149" s="13"/>
      <c r="I149" s="13"/>
      <c r="J149" s="15"/>
      <c r="K149" s="15"/>
      <c r="L149" s="13"/>
      <c r="M149" s="13"/>
      <c r="N149" s="15"/>
      <c r="O149" s="15"/>
      <c r="P149" s="13"/>
      <c r="Q149" s="13"/>
      <c r="R149" s="15"/>
      <c r="S149" s="15"/>
      <c r="T149" s="13"/>
      <c r="U149" s="13"/>
      <c r="V149" s="13"/>
      <c r="W149" s="15"/>
      <c r="X149" s="15"/>
      <c r="Y149" s="13"/>
      <c r="Z149" s="2"/>
      <c r="AA149" s="23"/>
    </row>
    <row r="150" spans="1:27" ht="12.75">
      <c r="A150" s="119" t="s">
        <v>47</v>
      </c>
      <c r="B150" s="97"/>
      <c r="C150" s="111"/>
      <c r="D150" s="112"/>
      <c r="E150" s="111"/>
      <c r="F150" s="113"/>
      <c r="G150" s="113">
        <v>23705</v>
      </c>
      <c r="H150" s="111"/>
      <c r="I150" s="111">
        <v>327118</v>
      </c>
      <c r="J150" s="113">
        <v>350823</v>
      </c>
      <c r="K150" s="113"/>
      <c r="L150" s="111"/>
      <c r="M150" s="111"/>
      <c r="N150" s="113"/>
      <c r="O150" s="113">
        <v>57563</v>
      </c>
      <c r="P150" s="111"/>
      <c r="Q150" s="111">
        <v>66614</v>
      </c>
      <c r="R150" s="113">
        <v>124177</v>
      </c>
      <c r="S150" s="113"/>
      <c r="T150" s="111">
        <v>10695</v>
      </c>
      <c r="U150" s="111"/>
      <c r="V150" s="111">
        <v>10695</v>
      </c>
      <c r="W150" s="113">
        <v>485695</v>
      </c>
      <c r="X150" s="113"/>
      <c r="Y150" s="111">
        <v>485695</v>
      </c>
      <c r="Z150" s="114"/>
      <c r="AA150" s="115"/>
    </row>
    <row r="151" spans="1:27" ht="12.75">
      <c r="A151" s="116" t="s">
        <v>48</v>
      </c>
      <c r="B151" s="97"/>
      <c r="C151" s="106">
        <f aca="true" t="shared" si="45" ref="C151:Y151">SUM(C149:C150)</f>
        <v>0</v>
      </c>
      <c r="D151" s="107">
        <f t="shared" si="45"/>
        <v>0</v>
      </c>
      <c r="E151" s="106">
        <f t="shared" si="45"/>
        <v>0</v>
      </c>
      <c r="F151" s="108">
        <f t="shared" si="45"/>
        <v>0</v>
      </c>
      <c r="G151" s="108">
        <f t="shared" si="45"/>
        <v>23705</v>
      </c>
      <c r="H151" s="106">
        <f t="shared" si="45"/>
        <v>0</v>
      </c>
      <c r="I151" s="106">
        <f t="shared" si="45"/>
        <v>327118</v>
      </c>
      <c r="J151" s="108">
        <f t="shared" si="45"/>
        <v>350823</v>
      </c>
      <c r="K151" s="108">
        <f t="shared" si="45"/>
        <v>0</v>
      </c>
      <c r="L151" s="106">
        <f t="shared" si="45"/>
        <v>0</v>
      </c>
      <c r="M151" s="106">
        <f t="shared" si="45"/>
        <v>0</v>
      </c>
      <c r="N151" s="108">
        <f t="shared" si="45"/>
        <v>0</v>
      </c>
      <c r="O151" s="108">
        <f t="shared" si="45"/>
        <v>57563</v>
      </c>
      <c r="P151" s="106">
        <f t="shared" si="45"/>
        <v>0</v>
      </c>
      <c r="Q151" s="106">
        <f t="shared" si="45"/>
        <v>66614</v>
      </c>
      <c r="R151" s="108">
        <f t="shared" si="45"/>
        <v>124177</v>
      </c>
      <c r="S151" s="108">
        <f t="shared" si="45"/>
        <v>0</v>
      </c>
      <c r="T151" s="106">
        <f t="shared" si="45"/>
        <v>10695</v>
      </c>
      <c r="U151" s="106">
        <f t="shared" si="45"/>
        <v>0</v>
      </c>
      <c r="V151" s="106">
        <f t="shared" si="45"/>
        <v>10695</v>
      </c>
      <c r="W151" s="108">
        <f t="shared" si="45"/>
        <v>485695</v>
      </c>
      <c r="X151" s="108">
        <f t="shared" si="45"/>
        <v>0</v>
      </c>
      <c r="Y151" s="106">
        <f t="shared" si="45"/>
        <v>485695</v>
      </c>
      <c r="Z151" s="109">
        <f>+IF(X151&lt;&gt;0,+(Y151/X151)*100,0)</f>
        <v>0</v>
      </c>
      <c r="AA151" s="110">
        <f>SUM(AA149:AA150)</f>
        <v>0</v>
      </c>
    </row>
    <row r="152" spans="1:27" ht="12.75">
      <c r="A152" s="119" t="s">
        <v>49</v>
      </c>
      <c r="B152" s="120"/>
      <c r="C152" s="106"/>
      <c r="D152" s="107"/>
      <c r="E152" s="106">
        <v>41795530</v>
      </c>
      <c r="F152" s="108">
        <v>41795530</v>
      </c>
      <c r="G152" s="108">
        <v>1649784</v>
      </c>
      <c r="H152" s="106"/>
      <c r="I152" s="106">
        <v>633895</v>
      </c>
      <c r="J152" s="108">
        <v>2283679</v>
      </c>
      <c r="K152" s="108"/>
      <c r="L152" s="106"/>
      <c r="M152" s="106"/>
      <c r="N152" s="108"/>
      <c r="O152" s="108">
        <v>3134352</v>
      </c>
      <c r="P152" s="106"/>
      <c r="Q152" s="106">
        <v>822620</v>
      </c>
      <c r="R152" s="108">
        <v>3956972</v>
      </c>
      <c r="S152" s="108">
        <v>538162</v>
      </c>
      <c r="T152" s="106">
        <v>658488</v>
      </c>
      <c r="U152" s="106"/>
      <c r="V152" s="106">
        <v>1196650</v>
      </c>
      <c r="W152" s="108">
        <v>7437301</v>
      </c>
      <c r="X152" s="108">
        <v>41795530</v>
      </c>
      <c r="Y152" s="106">
        <v>-34358229</v>
      </c>
      <c r="Z152" s="109">
        <v>-82.2055</v>
      </c>
      <c r="AA152" s="110">
        <v>41795530</v>
      </c>
    </row>
    <row r="153" spans="1:27" ht="12.75">
      <c r="A153" s="119" t="s">
        <v>50</v>
      </c>
      <c r="B153" s="97"/>
      <c r="C153" s="111"/>
      <c r="D153" s="112"/>
      <c r="E153" s="111">
        <v>2034740</v>
      </c>
      <c r="F153" s="113">
        <v>2034740</v>
      </c>
      <c r="G153" s="113"/>
      <c r="H153" s="111"/>
      <c r="I153" s="111"/>
      <c r="J153" s="113"/>
      <c r="K153" s="113"/>
      <c r="L153" s="111"/>
      <c r="M153" s="111"/>
      <c r="N153" s="113"/>
      <c r="O153" s="113"/>
      <c r="P153" s="111"/>
      <c r="Q153" s="111">
        <v>16560</v>
      </c>
      <c r="R153" s="113">
        <v>16560</v>
      </c>
      <c r="S153" s="113"/>
      <c r="T153" s="111"/>
      <c r="U153" s="111"/>
      <c r="V153" s="111"/>
      <c r="W153" s="113">
        <v>16560</v>
      </c>
      <c r="X153" s="113">
        <v>2034740</v>
      </c>
      <c r="Y153" s="111">
        <v>-2018180</v>
      </c>
      <c r="Z153" s="114">
        <v>-99.1861</v>
      </c>
      <c r="AA153" s="115">
        <v>2034740</v>
      </c>
    </row>
    <row r="154" spans="1:27" ht="12.75">
      <c r="A154" s="116" t="s">
        <v>92</v>
      </c>
      <c r="B154" s="97"/>
      <c r="C154" s="117">
        <f aca="true" t="shared" si="46" ref="C154:Y154">SUM(C152:C153)</f>
        <v>0</v>
      </c>
      <c r="D154" s="121">
        <f t="shared" si="46"/>
        <v>0</v>
      </c>
      <c r="E154" s="117">
        <f t="shared" si="46"/>
        <v>43830270</v>
      </c>
      <c r="F154" s="118">
        <f t="shared" si="46"/>
        <v>43830270</v>
      </c>
      <c r="G154" s="118">
        <f t="shared" si="46"/>
        <v>1649784</v>
      </c>
      <c r="H154" s="117">
        <f t="shared" si="46"/>
        <v>0</v>
      </c>
      <c r="I154" s="117">
        <f t="shared" si="46"/>
        <v>633895</v>
      </c>
      <c r="J154" s="118">
        <f t="shared" si="46"/>
        <v>2283679</v>
      </c>
      <c r="K154" s="118">
        <f t="shared" si="46"/>
        <v>0</v>
      </c>
      <c r="L154" s="117">
        <f t="shared" si="46"/>
        <v>0</v>
      </c>
      <c r="M154" s="117">
        <f t="shared" si="46"/>
        <v>0</v>
      </c>
      <c r="N154" s="118">
        <f t="shared" si="46"/>
        <v>0</v>
      </c>
      <c r="O154" s="118">
        <f t="shared" si="46"/>
        <v>3134352</v>
      </c>
      <c r="P154" s="117">
        <f t="shared" si="46"/>
        <v>0</v>
      </c>
      <c r="Q154" s="117">
        <f t="shared" si="46"/>
        <v>839180</v>
      </c>
      <c r="R154" s="118">
        <f t="shared" si="46"/>
        <v>3973532</v>
      </c>
      <c r="S154" s="118">
        <f t="shared" si="46"/>
        <v>538162</v>
      </c>
      <c r="T154" s="117">
        <f t="shared" si="46"/>
        <v>658488</v>
      </c>
      <c r="U154" s="117">
        <f t="shared" si="46"/>
        <v>0</v>
      </c>
      <c r="V154" s="117">
        <f t="shared" si="46"/>
        <v>1196650</v>
      </c>
      <c r="W154" s="118">
        <f t="shared" si="46"/>
        <v>7453861</v>
      </c>
      <c r="X154" s="118">
        <f t="shared" si="46"/>
        <v>43830270</v>
      </c>
      <c r="Y154" s="117">
        <f t="shared" si="46"/>
        <v>-36376409</v>
      </c>
      <c r="Z154" s="122">
        <f>+IF(X154&lt;&gt;0,+(Y154/X154)*100,0)</f>
        <v>-82.9938054225995</v>
      </c>
      <c r="AA154" s="123">
        <f>SUM(AA152:AA153)</f>
        <v>43830270</v>
      </c>
    </row>
    <row r="155" spans="1:27" ht="12.75">
      <c r="A155" s="124" t="s">
        <v>51</v>
      </c>
      <c r="B155" s="97"/>
      <c r="C155" s="106"/>
      <c r="D155" s="107"/>
      <c r="E155" s="106"/>
      <c r="F155" s="108"/>
      <c r="G155" s="108"/>
      <c r="H155" s="106"/>
      <c r="I155" s="106"/>
      <c r="J155" s="108"/>
      <c r="K155" s="108"/>
      <c r="L155" s="106"/>
      <c r="M155" s="106"/>
      <c r="N155" s="108"/>
      <c r="O155" s="108"/>
      <c r="P155" s="106"/>
      <c r="Q155" s="106"/>
      <c r="R155" s="108"/>
      <c r="S155" s="108"/>
      <c r="T155" s="106"/>
      <c r="U155" s="106"/>
      <c r="V155" s="106"/>
      <c r="W155" s="108"/>
      <c r="X155" s="108"/>
      <c r="Y155" s="106"/>
      <c r="Z155" s="109"/>
      <c r="AA155" s="110"/>
    </row>
    <row r="156" spans="1:27" ht="12.75">
      <c r="A156" s="119" t="s">
        <v>52</v>
      </c>
      <c r="B156" s="97"/>
      <c r="C156" s="13"/>
      <c r="D156" s="14"/>
      <c r="E156" s="13"/>
      <c r="F156" s="15"/>
      <c r="G156" s="15"/>
      <c r="H156" s="13"/>
      <c r="I156" s="13"/>
      <c r="J156" s="15"/>
      <c r="K156" s="15"/>
      <c r="L156" s="13"/>
      <c r="M156" s="13"/>
      <c r="N156" s="15"/>
      <c r="O156" s="15"/>
      <c r="P156" s="13"/>
      <c r="Q156" s="13"/>
      <c r="R156" s="15"/>
      <c r="S156" s="15"/>
      <c r="T156" s="13"/>
      <c r="U156" s="13"/>
      <c r="V156" s="13"/>
      <c r="W156" s="15"/>
      <c r="X156" s="15"/>
      <c r="Y156" s="13"/>
      <c r="Z156" s="2"/>
      <c r="AA156" s="23"/>
    </row>
    <row r="157" spans="1:27" ht="12.75">
      <c r="A157" s="119" t="s">
        <v>53</v>
      </c>
      <c r="B157" s="97"/>
      <c r="C157" s="111"/>
      <c r="D157" s="112"/>
      <c r="E157" s="111">
        <v>4544040</v>
      </c>
      <c r="F157" s="113">
        <v>4544040</v>
      </c>
      <c r="G157" s="113"/>
      <c r="H157" s="111"/>
      <c r="I157" s="111"/>
      <c r="J157" s="113"/>
      <c r="K157" s="113"/>
      <c r="L157" s="111"/>
      <c r="M157" s="111"/>
      <c r="N157" s="113"/>
      <c r="O157" s="113"/>
      <c r="P157" s="111"/>
      <c r="Q157" s="111"/>
      <c r="R157" s="113"/>
      <c r="S157" s="113"/>
      <c r="T157" s="111"/>
      <c r="U157" s="111"/>
      <c r="V157" s="111"/>
      <c r="W157" s="113"/>
      <c r="X157" s="113">
        <v>4544040</v>
      </c>
      <c r="Y157" s="111">
        <v>-4544040</v>
      </c>
      <c r="Z157" s="114">
        <v>-100</v>
      </c>
      <c r="AA157" s="115">
        <v>4544040</v>
      </c>
    </row>
    <row r="158" spans="1:27" ht="12.75">
      <c r="A158" s="116" t="s">
        <v>54</v>
      </c>
      <c r="B158" s="97"/>
      <c r="C158" s="106">
        <f aca="true" t="shared" si="47" ref="C158:Y158">SUM(C156:C157)</f>
        <v>0</v>
      </c>
      <c r="D158" s="107">
        <f t="shared" si="47"/>
        <v>0</v>
      </c>
      <c r="E158" s="106">
        <f t="shared" si="47"/>
        <v>4544040</v>
      </c>
      <c r="F158" s="108">
        <f t="shared" si="47"/>
        <v>4544040</v>
      </c>
      <c r="G158" s="108">
        <f t="shared" si="47"/>
        <v>0</v>
      </c>
      <c r="H158" s="106">
        <f t="shared" si="47"/>
        <v>0</v>
      </c>
      <c r="I158" s="106">
        <f t="shared" si="47"/>
        <v>0</v>
      </c>
      <c r="J158" s="108">
        <f t="shared" si="47"/>
        <v>0</v>
      </c>
      <c r="K158" s="108">
        <f t="shared" si="47"/>
        <v>0</v>
      </c>
      <c r="L158" s="106">
        <f t="shared" si="47"/>
        <v>0</v>
      </c>
      <c r="M158" s="106">
        <f t="shared" si="47"/>
        <v>0</v>
      </c>
      <c r="N158" s="108">
        <f t="shared" si="47"/>
        <v>0</v>
      </c>
      <c r="O158" s="108">
        <f t="shared" si="47"/>
        <v>0</v>
      </c>
      <c r="P158" s="106">
        <f t="shared" si="47"/>
        <v>0</v>
      </c>
      <c r="Q158" s="106">
        <f t="shared" si="47"/>
        <v>0</v>
      </c>
      <c r="R158" s="108">
        <f t="shared" si="47"/>
        <v>0</v>
      </c>
      <c r="S158" s="108">
        <f t="shared" si="47"/>
        <v>0</v>
      </c>
      <c r="T158" s="106">
        <f t="shared" si="47"/>
        <v>0</v>
      </c>
      <c r="U158" s="106">
        <f t="shared" si="47"/>
        <v>0</v>
      </c>
      <c r="V158" s="106">
        <f t="shared" si="47"/>
        <v>0</v>
      </c>
      <c r="W158" s="108">
        <f t="shared" si="47"/>
        <v>0</v>
      </c>
      <c r="X158" s="108">
        <f t="shared" si="47"/>
        <v>4544040</v>
      </c>
      <c r="Y158" s="106">
        <f t="shared" si="47"/>
        <v>-4544040</v>
      </c>
      <c r="Z158" s="109">
        <f>+IF(X158&lt;&gt;0,+(Y158/X158)*100,0)</f>
        <v>-100</v>
      </c>
      <c r="AA158" s="110">
        <f>SUM(AA156:AA157)</f>
        <v>4544040</v>
      </c>
    </row>
    <row r="159" spans="1:27" ht="12.75">
      <c r="A159" s="125" t="s">
        <v>55</v>
      </c>
      <c r="B159" s="97"/>
      <c r="C159" s="13"/>
      <c r="D159" s="14"/>
      <c r="E159" s="13">
        <v>7693640</v>
      </c>
      <c r="F159" s="15">
        <v>7693640</v>
      </c>
      <c r="G159" s="15">
        <v>91334</v>
      </c>
      <c r="H159" s="13"/>
      <c r="I159" s="13">
        <v>203163</v>
      </c>
      <c r="J159" s="15">
        <v>294497</v>
      </c>
      <c r="K159" s="15"/>
      <c r="L159" s="13"/>
      <c r="M159" s="13"/>
      <c r="N159" s="15"/>
      <c r="O159" s="15">
        <v>712820</v>
      </c>
      <c r="P159" s="13"/>
      <c r="Q159" s="13">
        <v>1765</v>
      </c>
      <c r="R159" s="15">
        <v>714585</v>
      </c>
      <c r="S159" s="15">
        <v>670593</v>
      </c>
      <c r="T159" s="13">
        <v>97626</v>
      </c>
      <c r="U159" s="13"/>
      <c r="V159" s="13">
        <v>768219</v>
      </c>
      <c r="W159" s="15">
        <v>1777301</v>
      </c>
      <c r="X159" s="15">
        <v>7692529</v>
      </c>
      <c r="Y159" s="13">
        <v>-5915228</v>
      </c>
      <c r="Z159" s="2">
        <v>-76.8958</v>
      </c>
      <c r="AA159" s="23">
        <v>7693640</v>
      </c>
    </row>
    <row r="160" spans="1:27" ht="12.75">
      <c r="A160" s="124" t="s">
        <v>56</v>
      </c>
      <c r="B160" s="97"/>
      <c r="C160" s="106"/>
      <c r="D160" s="107"/>
      <c r="E160" s="106">
        <v>2341030</v>
      </c>
      <c r="F160" s="108">
        <v>2341030</v>
      </c>
      <c r="G160" s="108">
        <v>22324</v>
      </c>
      <c r="H160" s="106"/>
      <c r="I160" s="106">
        <v>13964</v>
      </c>
      <c r="J160" s="108">
        <v>36288</v>
      </c>
      <c r="K160" s="108"/>
      <c r="L160" s="106"/>
      <c r="M160" s="106"/>
      <c r="N160" s="108"/>
      <c r="O160" s="108">
        <v>7241</v>
      </c>
      <c r="P160" s="106"/>
      <c r="Q160" s="106">
        <v>12268</v>
      </c>
      <c r="R160" s="108">
        <v>19509</v>
      </c>
      <c r="S160" s="108">
        <v>54629</v>
      </c>
      <c r="T160" s="106">
        <v>1080</v>
      </c>
      <c r="U160" s="106"/>
      <c r="V160" s="106">
        <v>55709</v>
      </c>
      <c r="W160" s="108">
        <v>111506</v>
      </c>
      <c r="X160" s="108">
        <v>2341030</v>
      </c>
      <c r="Y160" s="106">
        <v>-2229524</v>
      </c>
      <c r="Z160" s="109">
        <v>-95.2369</v>
      </c>
      <c r="AA160" s="110">
        <v>2341030</v>
      </c>
    </row>
    <row r="161" spans="1:27" ht="12.75">
      <c r="A161" s="124" t="s">
        <v>57</v>
      </c>
      <c r="B161" s="97"/>
      <c r="C161" s="106"/>
      <c r="D161" s="107"/>
      <c r="E161" s="106">
        <v>43971140</v>
      </c>
      <c r="F161" s="108">
        <v>43971140</v>
      </c>
      <c r="G161" s="108">
        <v>170106</v>
      </c>
      <c r="H161" s="106"/>
      <c r="I161" s="106">
        <v>203438</v>
      </c>
      <c r="J161" s="108">
        <v>373544</v>
      </c>
      <c r="K161" s="108"/>
      <c r="L161" s="106"/>
      <c r="M161" s="106"/>
      <c r="N161" s="108"/>
      <c r="O161" s="108">
        <v>902896</v>
      </c>
      <c r="P161" s="106"/>
      <c r="Q161" s="106">
        <v>840772</v>
      </c>
      <c r="R161" s="108">
        <v>1743668</v>
      </c>
      <c r="S161" s="108">
        <v>107495</v>
      </c>
      <c r="T161" s="106">
        <v>1162397</v>
      </c>
      <c r="U161" s="106"/>
      <c r="V161" s="106">
        <v>1269892</v>
      </c>
      <c r="W161" s="108">
        <v>3387104</v>
      </c>
      <c r="X161" s="108">
        <v>43971140</v>
      </c>
      <c r="Y161" s="106">
        <v>-40584036</v>
      </c>
      <c r="Z161" s="109">
        <v>-92.297</v>
      </c>
      <c r="AA161" s="110">
        <v>43971140</v>
      </c>
    </row>
    <row r="162" spans="1:27" ht="12.75">
      <c r="A162" s="125" t="s">
        <v>58</v>
      </c>
      <c r="B162" s="120"/>
      <c r="C162" s="106"/>
      <c r="D162" s="107"/>
      <c r="E162" s="106">
        <v>38084640</v>
      </c>
      <c r="F162" s="108">
        <v>38084640</v>
      </c>
      <c r="G162" s="108">
        <v>2567473</v>
      </c>
      <c r="H162" s="106"/>
      <c r="I162" s="106">
        <v>2507106</v>
      </c>
      <c r="J162" s="108">
        <v>5074579</v>
      </c>
      <c r="K162" s="108"/>
      <c r="L162" s="106"/>
      <c r="M162" s="106"/>
      <c r="N162" s="108"/>
      <c r="O162" s="108">
        <v>2628747</v>
      </c>
      <c r="P162" s="106"/>
      <c r="Q162" s="106">
        <v>2316116</v>
      </c>
      <c r="R162" s="108">
        <v>4944863</v>
      </c>
      <c r="S162" s="108">
        <v>692263</v>
      </c>
      <c r="T162" s="106">
        <v>3050783</v>
      </c>
      <c r="U162" s="106"/>
      <c r="V162" s="106">
        <v>3743046</v>
      </c>
      <c r="W162" s="108">
        <v>13762488</v>
      </c>
      <c r="X162" s="108">
        <v>38084640</v>
      </c>
      <c r="Y162" s="106">
        <v>-24322152</v>
      </c>
      <c r="Z162" s="109">
        <v>-63.8634</v>
      </c>
      <c r="AA162" s="110">
        <v>38084640</v>
      </c>
    </row>
    <row r="163" spans="1:27" ht="12.75">
      <c r="A163" s="124" t="s">
        <v>59</v>
      </c>
      <c r="B163" s="97"/>
      <c r="C163" s="106"/>
      <c r="D163" s="107"/>
      <c r="E163" s="106"/>
      <c r="F163" s="108"/>
      <c r="G163" s="108"/>
      <c r="H163" s="106"/>
      <c r="I163" s="106"/>
      <c r="J163" s="108"/>
      <c r="K163" s="108"/>
      <c r="L163" s="106"/>
      <c r="M163" s="106"/>
      <c r="N163" s="108"/>
      <c r="O163" s="108"/>
      <c r="P163" s="106"/>
      <c r="Q163" s="106"/>
      <c r="R163" s="108"/>
      <c r="S163" s="108"/>
      <c r="T163" s="106"/>
      <c r="U163" s="106"/>
      <c r="V163" s="106"/>
      <c r="W163" s="108"/>
      <c r="X163" s="108"/>
      <c r="Y163" s="106"/>
      <c r="Z163" s="109"/>
      <c r="AA163" s="110"/>
    </row>
    <row r="164" spans="1:27" ht="12.75">
      <c r="A164" s="124" t="s">
        <v>60</v>
      </c>
      <c r="B164" s="97"/>
      <c r="C164" s="111"/>
      <c r="D164" s="112"/>
      <c r="E164" s="111"/>
      <c r="F164" s="113"/>
      <c r="G164" s="113"/>
      <c r="H164" s="111"/>
      <c r="I164" s="111"/>
      <c r="J164" s="113"/>
      <c r="K164" s="113"/>
      <c r="L164" s="111"/>
      <c r="M164" s="111"/>
      <c r="N164" s="113"/>
      <c r="O164" s="113"/>
      <c r="P164" s="111"/>
      <c r="Q164" s="111"/>
      <c r="R164" s="113"/>
      <c r="S164" s="113"/>
      <c r="T164" s="111"/>
      <c r="U164" s="111"/>
      <c r="V164" s="111"/>
      <c r="W164" s="113"/>
      <c r="X164" s="113"/>
      <c r="Y164" s="111"/>
      <c r="Z164" s="114"/>
      <c r="AA164" s="115"/>
    </row>
    <row r="165" spans="1:27" ht="4.5" customHeight="1">
      <c r="A165" s="141"/>
      <c r="B165" s="97"/>
      <c r="C165" s="106"/>
      <c r="D165" s="107"/>
      <c r="E165" s="106"/>
      <c r="F165" s="108"/>
      <c r="G165" s="108"/>
      <c r="H165" s="106"/>
      <c r="I165" s="106"/>
      <c r="J165" s="108"/>
      <c r="K165" s="108"/>
      <c r="L165" s="106"/>
      <c r="M165" s="106"/>
      <c r="N165" s="108"/>
      <c r="O165" s="108"/>
      <c r="P165" s="106"/>
      <c r="Q165" s="106"/>
      <c r="R165" s="108"/>
      <c r="S165" s="108"/>
      <c r="T165" s="106"/>
      <c r="U165" s="106"/>
      <c r="V165" s="106"/>
      <c r="W165" s="108"/>
      <c r="X165" s="108"/>
      <c r="Y165" s="106"/>
      <c r="Z165" s="109"/>
      <c r="AA165" s="110"/>
    </row>
    <row r="166" spans="1:27" ht="12.75">
      <c r="A166" s="96" t="s">
        <v>70</v>
      </c>
      <c r="B166" s="97"/>
      <c r="C166" s="98"/>
      <c r="D166" s="99"/>
      <c r="E166" s="98"/>
      <c r="F166" s="100"/>
      <c r="G166" s="100"/>
      <c r="H166" s="98"/>
      <c r="I166" s="98"/>
      <c r="J166" s="100"/>
      <c r="K166" s="100"/>
      <c r="L166" s="98"/>
      <c r="M166" s="98"/>
      <c r="N166" s="100"/>
      <c r="O166" s="100"/>
      <c r="P166" s="98"/>
      <c r="Q166" s="98"/>
      <c r="R166" s="100"/>
      <c r="S166" s="100"/>
      <c r="T166" s="98"/>
      <c r="U166" s="98"/>
      <c r="V166" s="98"/>
      <c r="W166" s="100"/>
      <c r="X166" s="100"/>
      <c r="Y166" s="98"/>
      <c r="Z166" s="101"/>
      <c r="AA166" s="102"/>
    </row>
    <row r="167" spans="1:27" ht="12.75">
      <c r="A167" s="142" t="s">
        <v>71</v>
      </c>
      <c r="B167" s="105"/>
      <c r="C167" s="106"/>
      <c r="D167" s="107"/>
      <c r="E167" s="106"/>
      <c r="F167" s="108"/>
      <c r="G167" s="108">
        <v>121</v>
      </c>
      <c r="H167" s="106"/>
      <c r="I167" s="106"/>
      <c r="J167" s="108">
        <v>121</v>
      </c>
      <c r="K167" s="108"/>
      <c r="L167" s="106"/>
      <c r="M167" s="106"/>
      <c r="N167" s="108"/>
      <c r="O167" s="108">
        <v>410</v>
      </c>
      <c r="P167" s="106"/>
      <c r="Q167" s="106">
        <v>608</v>
      </c>
      <c r="R167" s="108">
        <v>1018</v>
      </c>
      <c r="S167" s="108"/>
      <c r="T167" s="106">
        <v>562</v>
      </c>
      <c r="U167" s="106"/>
      <c r="V167" s="106">
        <v>562</v>
      </c>
      <c r="W167" s="108">
        <v>1701</v>
      </c>
      <c r="X167" s="108"/>
      <c r="Y167" s="106">
        <v>1701</v>
      </c>
      <c r="Z167" s="109"/>
      <c r="AA167" s="110"/>
    </row>
    <row r="168" spans="1:27" ht="12.75">
      <c r="A168" s="142" t="s">
        <v>72</v>
      </c>
      <c r="B168" s="105"/>
      <c r="C168" s="106"/>
      <c r="D168" s="107"/>
      <c r="E168" s="106">
        <v>42958060</v>
      </c>
      <c r="F168" s="108">
        <v>42958060</v>
      </c>
      <c r="G168" s="108">
        <v>5795954</v>
      </c>
      <c r="H168" s="106"/>
      <c r="I168" s="106">
        <v>5702678</v>
      </c>
      <c r="J168" s="108">
        <v>11498632</v>
      </c>
      <c r="K168" s="108"/>
      <c r="L168" s="106"/>
      <c r="M168" s="106"/>
      <c r="N168" s="108"/>
      <c r="O168" s="108">
        <v>4875245</v>
      </c>
      <c r="P168" s="106"/>
      <c r="Q168" s="106">
        <v>4577037</v>
      </c>
      <c r="R168" s="108">
        <v>9452282</v>
      </c>
      <c r="S168" s="108">
        <v>1619791</v>
      </c>
      <c r="T168" s="106">
        <v>5434391</v>
      </c>
      <c r="U168" s="106"/>
      <c r="V168" s="106">
        <v>7054182</v>
      </c>
      <c r="W168" s="108">
        <v>28005096</v>
      </c>
      <c r="X168" s="108">
        <v>42958060</v>
      </c>
      <c r="Y168" s="106">
        <v>-14952964</v>
      </c>
      <c r="Z168" s="109">
        <v>-34.8083</v>
      </c>
      <c r="AA168" s="110">
        <v>42958060</v>
      </c>
    </row>
    <row r="169" spans="1:27" ht="12.75">
      <c r="A169" s="142" t="s">
        <v>73</v>
      </c>
      <c r="B169" s="105"/>
      <c r="C169" s="106"/>
      <c r="D169" s="107"/>
      <c r="E169" s="106">
        <v>356528610</v>
      </c>
      <c r="F169" s="108">
        <v>356528610</v>
      </c>
      <c r="G169" s="108">
        <v>15088959</v>
      </c>
      <c r="H169" s="106"/>
      <c r="I169" s="106">
        <v>15149527</v>
      </c>
      <c r="J169" s="108">
        <v>30238486</v>
      </c>
      <c r="K169" s="108"/>
      <c r="L169" s="106"/>
      <c r="M169" s="106"/>
      <c r="N169" s="108"/>
      <c r="O169" s="108">
        <v>14032163</v>
      </c>
      <c r="P169" s="106"/>
      <c r="Q169" s="106">
        <v>12439575</v>
      </c>
      <c r="R169" s="108">
        <v>26471738</v>
      </c>
      <c r="S169" s="108">
        <v>12558875</v>
      </c>
      <c r="T169" s="106">
        <v>11484413</v>
      </c>
      <c r="U169" s="106"/>
      <c r="V169" s="106">
        <v>24043288</v>
      </c>
      <c r="W169" s="108">
        <v>80753512</v>
      </c>
      <c r="X169" s="108">
        <v>356527499</v>
      </c>
      <c r="Y169" s="106">
        <v>-275773987</v>
      </c>
      <c r="Z169" s="109">
        <v>-77.35</v>
      </c>
      <c r="AA169" s="110">
        <v>356528610</v>
      </c>
    </row>
    <row r="170" spans="1:27" ht="12.75">
      <c r="A170" s="142" t="s">
        <v>74</v>
      </c>
      <c r="B170" s="105"/>
      <c r="C170" s="106"/>
      <c r="D170" s="107"/>
      <c r="E170" s="106">
        <v>460910</v>
      </c>
      <c r="F170" s="108">
        <v>460910</v>
      </c>
      <c r="G170" s="108">
        <v>715626</v>
      </c>
      <c r="H170" s="106"/>
      <c r="I170" s="106">
        <v>1128627</v>
      </c>
      <c r="J170" s="108">
        <v>1844253</v>
      </c>
      <c r="K170" s="108"/>
      <c r="L170" s="106"/>
      <c r="M170" s="106"/>
      <c r="N170" s="108"/>
      <c r="O170" s="108">
        <v>1000171</v>
      </c>
      <c r="P170" s="106"/>
      <c r="Q170" s="106">
        <v>447504</v>
      </c>
      <c r="R170" s="108">
        <v>1447675</v>
      </c>
      <c r="S170" s="108">
        <v>168892</v>
      </c>
      <c r="T170" s="106">
        <v>792889</v>
      </c>
      <c r="U170" s="106"/>
      <c r="V170" s="106">
        <v>961781</v>
      </c>
      <c r="W170" s="108">
        <v>4253709</v>
      </c>
      <c r="X170" s="108">
        <v>460910</v>
      </c>
      <c r="Y170" s="106">
        <v>3792799</v>
      </c>
      <c r="Z170" s="109">
        <v>822.8936</v>
      </c>
      <c r="AA170" s="110">
        <v>460910</v>
      </c>
    </row>
    <row r="171" spans="1:27" ht="12.75">
      <c r="A171" s="143" t="s">
        <v>75</v>
      </c>
      <c r="B171" s="128"/>
      <c r="C171" s="129">
        <f aca="true" t="shared" si="48" ref="C171:Y171">SUM(C167:C170)</f>
        <v>0</v>
      </c>
      <c r="D171" s="130">
        <f t="shared" si="48"/>
        <v>0</v>
      </c>
      <c r="E171" s="129">
        <f t="shared" si="48"/>
        <v>399947580</v>
      </c>
      <c r="F171" s="131">
        <f t="shared" si="48"/>
        <v>399947580</v>
      </c>
      <c r="G171" s="131">
        <f t="shared" si="48"/>
        <v>21600660</v>
      </c>
      <c r="H171" s="129">
        <f t="shared" si="48"/>
        <v>0</v>
      </c>
      <c r="I171" s="129">
        <f t="shared" si="48"/>
        <v>21980832</v>
      </c>
      <c r="J171" s="131">
        <f t="shared" si="48"/>
        <v>43581492</v>
      </c>
      <c r="K171" s="131">
        <f t="shared" si="48"/>
        <v>0</v>
      </c>
      <c r="L171" s="129">
        <f t="shared" si="48"/>
        <v>0</v>
      </c>
      <c r="M171" s="129">
        <f t="shared" si="48"/>
        <v>0</v>
      </c>
      <c r="N171" s="131">
        <f t="shared" si="48"/>
        <v>0</v>
      </c>
      <c r="O171" s="131">
        <f t="shared" si="48"/>
        <v>19907989</v>
      </c>
      <c r="P171" s="129">
        <f t="shared" si="48"/>
        <v>0</v>
      </c>
      <c r="Q171" s="129">
        <f t="shared" si="48"/>
        <v>17464724</v>
      </c>
      <c r="R171" s="131">
        <f t="shared" si="48"/>
        <v>37372713</v>
      </c>
      <c r="S171" s="131">
        <f t="shared" si="48"/>
        <v>14347558</v>
      </c>
      <c r="T171" s="129">
        <f t="shared" si="48"/>
        <v>17712255</v>
      </c>
      <c r="U171" s="129">
        <f t="shared" si="48"/>
        <v>0</v>
      </c>
      <c r="V171" s="129">
        <f t="shared" si="48"/>
        <v>32059813</v>
      </c>
      <c r="W171" s="131">
        <f t="shared" si="48"/>
        <v>113014018</v>
      </c>
      <c r="X171" s="131">
        <f t="shared" si="48"/>
        <v>399946469</v>
      </c>
      <c r="Y171" s="129">
        <f t="shared" si="48"/>
        <v>-286932451</v>
      </c>
      <c r="Z171" s="132">
        <f>+IF(X171&lt;&gt;0,+(Y171/X171)*100,0)</f>
        <v>-71.74271389804419</v>
      </c>
      <c r="AA171" s="133">
        <f>SUM(AA167:AA170)</f>
        <v>399947580</v>
      </c>
    </row>
    <row r="172" spans="1:27" ht="12.75">
      <c r="A172" s="144"/>
      <c r="B172" s="145"/>
      <c r="C172" s="146"/>
      <c r="D172" s="147"/>
      <c r="E172" s="146"/>
      <c r="F172" s="148"/>
      <c r="G172" s="148"/>
      <c r="H172" s="146"/>
      <c r="I172" s="146"/>
      <c r="J172" s="148"/>
      <c r="K172" s="148"/>
      <c r="L172" s="146"/>
      <c r="M172" s="146"/>
      <c r="N172" s="148"/>
      <c r="O172" s="148"/>
      <c r="P172" s="146"/>
      <c r="Q172" s="146"/>
      <c r="R172" s="148"/>
      <c r="S172" s="148"/>
      <c r="T172" s="146"/>
      <c r="U172" s="146"/>
      <c r="V172" s="146"/>
      <c r="W172" s="148"/>
      <c r="X172" s="148"/>
      <c r="Y172" s="146"/>
      <c r="Z172" s="146"/>
      <c r="AA172" s="149"/>
    </row>
    <row r="173" spans="1:27" ht="12.75">
      <c r="A173" s="150" t="s">
        <v>84</v>
      </c>
      <c r="B173" s="151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  <c r="AA173" s="152"/>
    </row>
    <row r="174" spans="1:27" ht="12.75">
      <c r="A174" s="153" t="s">
        <v>85</v>
      </c>
      <c r="B174" s="151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  <c r="AA174" s="152"/>
    </row>
    <row r="175" spans="1:27" ht="12.75">
      <c r="A175" s="153" t="s">
        <v>86</v>
      </c>
      <c r="B175" s="151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</row>
    <row r="176" spans="1:27" ht="12.75">
      <c r="A176" s="153" t="s">
        <v>87</v>
      </c>
      <c r="B176" s="151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  <c r="AA176" s="152"/>
    </row>
    <row r="177" spans="1:27" ht="12.75">
      <c r="A177" s="154" t="s">
        <v>88</v>
      </c>
      <c r="B177" s="151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  <c r="AA177" s="152"/>
    </row>
    <row r="178" spans="1:27" ht="12.75">
      <c r="A178" s="153" t="s">
        <v>89</v>
      </c>
      <c r="B178" s="151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</row>
    <row r="179" spans="1:27" ht="12.75">
      <c r="A179" s="153" t="s">
        <v>90</v>
      </c>
      <c r="B179" s="151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  <c r="AA179" s="152"/>
    </row>
    <row r="180" spans="1:27" ht="12.75">
      <c r="A180" s="153"/>
      <c r="B180" s="151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  <c r="AA180" s="152"/>
    </row>
    <row r="201" ht="4.5" customHeight="1"/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80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76" t="s">
        <v>77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</row>
    <row r="2" spans="1:27" ht="24.75" customHeight="1">
      <c r="A2" s="26" t="s">
        <v>1</v>
      </c>
      <c r="B2" s="27" t="s">
        <v>93</v>
      </c>
      <c r="C2" s="28" t="s">
        <v>2</v>
      </c>
      <c r="D2" s="77" t="s">
        <v>3</v>
      </c>
      <c r="E2" s="78" t="s">
        <v>4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9"/>
      <c r="AA2" s="29"/>
    </row>
    <row r="3" spans="1:27" ht="24.75" customHeight="1">
      <c r="A3" s="30" t="s">
        <v>5</v>
      </c>
      <c r="B3" s="31" t="s">
        <v>93</v>
      </c>
      <c r="C3" s="32" t="s">
        <v>6</v>
      </c>
      <c r="D3" s="33" t="s">
        <v>6</v>
      </c>
      <c r="E3" s="32" t="s">
        <v>7</v>
      </c>
      <c r="F3" s="34" t="s">
        <v>8</v>
      </c>
      <c r="G3" s="35" t="s">
        <v>9</v>
      </c>
      <c r="H3" s="32" t="s">
        <v>10</v>
      </c>
      <c r="I3" s="32" t="s">
        <v>11</v>
      </c>
      <c r="J3" s="34" t="s">
        <v>12</v>
      </c>
      <c r="K3" s="35" t="s">
        <v>13</v>
      </c>
      <c r="L3" s="32" t="s">
        <v>14</v>
      </c>
      <c r="M3" s="32" t="s">
        <v>15</v>
      </c>
      <c r="N3" s="34" t="s">
        <v>16</v>
      </c>
      <c r="O3" s="35" t="s">
        <v>17</v>
      </c>
      <c r="P3" s="32" t="s">
        <v>18</v>
      </c>
      <c r="Q3" s="32" t="s">
        <v>19</v>
      </c>
      <c r="R3" s="34" t="s">
        <v>20</v>
      </c>
      <c r="S3" s="35" t="s">
        <v>21</v>
      </c>
      <c r="T3" s="32" t="s">
        <v>22</v>
      </c>
      <c r="U3" s="32" t="s">
        <v>23</v>
      </c>
      <c r="V3" s="32" t="s">
        <v>24</v>
      </c>
      <c r="W3" s="34" t="s">
        <v>25</v>
      </c>
      <c r="X3" s="35" t="s">
        <v>26</v>
      </c>
      <c r="Y3" s="32" t="s">
        <v>27</v>
      </c>
      <c r="Z3" s="34" t="s">
        <v>28</v>
      </c>
      <c r="AA3" s="36" t="s">
        <v>29</v>
      </c>
    </row>
    <row r="4" spans="1:27" ht="12.75">
      <c r="A4" s="37" t="s">
        <v>30</v>
      </c>
      <c r="B4" s="38"/>
      <c r="C4" s="39"/>
      <c r="D4" s="40"/>
      <c r="E4" s="39"/>
      <c r="F4" s="41"/>
      <c r="G4" s="41"/>
      <c r="H4" s="39"/>
      <c r="I4" s="39"/>
      <c r="J4" s="41"/>
      <c r="K4" s="41"/>
      <c r="L4" s="39"/>
      <c r="M4" s="39"/>
      <c r="N4" s="41"/>
      <c r="O4" s="41"/>
      <c r="P4" s="39"/>
      <c r="Q4" s="39"/>
      <c r="R4" s="41"/>
      <c r="S4" s="41"/>
      <c r="T4" s="39"/>
      <c r="U4" s="39"/>
      <c r="V4" s="39"/>
      <c r="W4" s="41"/>
      <c r="X4" s="41"/>
      <c r="Y4" s="39"/>
      <c r="Z4" s="42"/>
      <c r="AA4" s="43"/>
    </row>
    <row r="5" spans="1:27" ht="12.75">
      <c r="A5" s="44" t="s">
        <v>31</v>
      </c>
      <c r="B5" s="38" t="s">
        <v>32</v>
      </c>
      <c r="C5" s="39">
        <f aca="true" t="shared" si="0" ref="C5:Y5">C15+C18+C19+C22+C25+C26+SUM(C29:C35)</f>
        <v>432143292</v>
      </c>
      <c r="D5" s="40">
        <f t="shared" si="0"/>
        <v>0</v>
      </c>
      <c r="E5" s="39">
        <f t="shared" si="0"/>
        <v>1053073624</v>
      </c>
      <c r="F5" s="41">
        <f t="shared" si="0"/>
        <v>619488389</v>
      </c>
      <c r="G5" s="41">
        <f t="shared" si="0"/>
        <v>2740327</v>
      </c>
      <c r="H5" s="39">
        <f t="shared" si="0"/>
        <v>17109073</v>
      </c>
      <c r="I5" s="39">
        <f t="shared" si="0"/>
        <v>28886086</v>
      </c>
      <c r="J5" s="41">
        <f t="shared" si="0"/>
        <v>48735486</v>
      </c>
      <c r="K5" s="41">
        <f t="shared" si="0"/>
        <v>34249348</v>
      </c>
      <c r="L5" s="39">
        <f t="shared" si="0"/>
        <v>27810729</v>
      </c>
      <c r="M5" s="39">
        <f t="shared" si="0"/>
        <v>44346577</v>
      </c>
      <c r="N5" s="41">
        <f t="shared" si="0"/>
        <v>106406654</v>
      </c>
      <c r="O5" s="41">
        <f t="shared" si="0"/>
        <v>22643391</v>
      </c>
      <c r="P5" s="39">
        <f t="shared" si="0"/>
        <v>15793188</v>
      </c>
      <c r="Q5" s="39">
        <f t="shared" si="0"/>
        <v>47119233</v>
      </c>
      <c r="R5" s="41">
        <f t="shared" si="0"/>
        <v>85555812</v>
      </c>
      <c r="S5" s="41">
        <f t="shared" si="0"/>
        <v>22461542</v>
      </c>
      <c r="T5" s="39">
        <f t="shared" si="0"/>
        <v>21139405</v>
      </c>
      <c r="U5" s="39">
        <f t="shared" si="0"/>
        <v>75313717</v>
      </c>
      <c r="V5" s="39">
        <f t="shared" si="0"/>
        <v>118914664</v>
      </c>
      <c r="W5" s="41">
        <f t="shared" si="0"/>
        <v>359612616</v>
      </c>
      <c r="X5" s="41">
        <f t="shared" si="0"/>
        <v>619488389</v>
      </c>
      <c r="Y5" s="39">
        <f t="shared" si="0"/>
        <v>-259875773</v>
      </c>
      <c r="Z5" s="42">
        <f>+IF(X5&lt;&gt;0,+(Y5/X5)*100,0)</f>
        <v>-41.95006357092514</v>
      </c>
      <c r="AA5" s="43">
        <f>AA15+AA18+AA19+AA22+AA25+AA26+SUM(AA29:AA35)</f>
        <v>619488389</v>
      </c>
    </row>
    <row r="6" spans="1:27" ht="12.75">
      <c r="A6" s="45" t="s">
        <v>33</v>
      </c>
      <c r="B6" s="46"/>
      <c r="C6" s="10">
        <v>100279186</v>
      </c>
      <c r="D6" s="11"/>
      <c r="E6" s="10">
        <v>258510000</v>
      </c>
      <c r="F6" s="12">
        <v>158476900</v>
      </c>
      <c r="G6" s="12"/>
      <c r="H6" s="10">
        <v>10391875</v>
      </c>
      <c r="I6" s="10">
        <v>14561087</v>
      </c>
      <c r="J6" s="12">
        <v>24952962</v>
      </c>
      <c r="K6" s="12">
        <v>16792601</v>
      </c>
      <c r="L6" s="10">
        <v>6885174</v>
      </c>
      <c r="M6" s="10">
        <v>14432129</v>
      </c>
      <c r="N6" s="12">
        <v>38109904</v>
      </c>
      <c r="O6" s="12">
        <v>8002782</v>
      </c>
      <c r="P6" s="10">
        <v>1963842</v>
      </c>
      <c r="Q6" s="10">
        <v>12318024</v>
      </c>
      <c r="R6" s="12">
        <v>22284648</v>
      </c>
      <c r="S6" s="12">
        <v>3583413</v>
      </c>
      <c r="T6" s="10">
        <v>1604890</v>
      </c>
      <c r="U6" s="10">
        <v>13400691</v>
      </c>
      <c r="V6" s="10">
        <v>18588994</v>
      </c>
      <c r="W6" s="12">
        <v>103936508</v>
      </c>
      <c r="X6" s="12">
        <v>158476900</v>
      </c>
      <c r="Y6" s="10">
        <v>-54540392</v>
      </c>
      <c r="Z6" s="1">
        <v>-34.4154</v>
      </c>
      <c r="AA6" s="22">
        <v>158476900</v>
      </c>
    </row>
    <row r="7" spans="1:27" ht="12.75">
      <c r="A7" s="45" t="s">
        <v>34</v>
      </c>
      <c r="B7" s="46"/>
      <c r="C7" s="10"/>
      <c r="D7" s="11"/>
      <c r="E7" s="10">
        <v>500000</v>
      </c>
      <c r="F7" s="12"/>
      <c r="G7" s="12"/>
      <c r="H7" s="10"/>
      <c r="I7" s="10"/>
      <c r="J7" s="12"/>
      <c r="K7" s="12"/>
      <c r="L7" s="10"/>
      <c r="M7" s="10"/>
      <c r="N7" s="12"/>
      <c r="O7" s="12"/>
      <c r="P7" s="10"/>
      <c r="Q7" s="10"/>
      <c r="R7" s="12"/>
      <c r="S7" s="12"/>
      <c r="T7" s="10"/>
      <c r="U7" s="10"/>
      <c r="V7" s="10"/>
      <c r="W7" s="12"/>
      <c r="X7" s="12"/>
      <c r="Y7" s="10"/>
      <c r="Z7" s="1"/>
      <c r="AA7" s="22"/>
    </row>
    <row r="8" spans="1:27" ht="12.75">
      <c r="A8" s="45" t="s">
        <v>35</v>
      </c>
      <c r="B8" s="46"/>
      <c r="C8" s="10">
        <v>125316850</v>
      </c>
      <c r="D8" s="11"/>
      <c r="E8" s="10">
        <v>47826280</v>
      </c>
      <c r="F8" s="12">
        <v>69832085</v>
      </c>
      <c r="G8" s="12">
        <v>213573</v>
      </c>
      <c r="H8" s="10">
        <v>1997090</v>
      </c>
      <c r="I8" s="10">
        <v>5781793</v>
      </c>
      <c r="J8" s="12">
        <v>7992456</v>
      </c>
      <c r="K8" s="12">
        <v>8739357</v>
      </c>
      <c r="L8" s="10">
        <v>8232562</v>
      </c>
      <c r="M8" s="10">
        <v>11749823</v>
      </c>
      <c r="N8" s="12">
        <v>28721742</v>
      </c>
      <c r="O8" s="12">
        <v>8818463</v>
      </c>
      <c r="P8" s="10">
        <v>7579277</v>
      </c>
      <c r="Q8" s="10">
        <v>6933228</v>
      </c>
      <c r="R8" s="12">
        <v>23330968</v>
      </c>
      <c r="S8" s="12">
        <v>1083128</v>
      </c>
      <c r="T8" s="10">
        <v>3027402</v>
      </c>
      <c r="U8" s="10">
        <v>5043397</v>
      </c>
      <c r="V8" s="10">
        <v>9153927</v>
      </c>
      <c r="W8" s="12">
        <v>69199093</v>
      </c>
      <c r="X8" s="12">
        <v>69832085</v>
      </c>
      <c r="Y8" s="10">
        <v>-632992</v>
      </c>
      <c r="Z8" s="1">
        <v>-0.9064</v>
      </c>
      <c r="AA8" s="22">
        <v>69832085</v>
      </c>
    </row>
    <row r="9" spans="1:27" ht="12.75">
      <c r="A9" s="45" t="s">
        <v>36</v>
      </c>
      <c r="B9" s="46"/>
      <c r="C9" s="10"/>
      <c r="D9" s="11"/>
      <c r="E9" s="10">
        <v>224500000</v>
      </c>
      <c r="F9" s="12">
        <v>92937208</v>
      </c>
      <c r="G9" s="12"/>
      <c r="H9" s="10"/>
      <c r="I9" s="10"/>
      <c r="J9" s="12"/>
      <c r="K9" s="12"/>
      <c r="L9" s="10"/>
      <c r="M9" s="10"/>
      <c r="N9" s="12"/>
      <c r="O9" s="12"/>
      <c r="P9" s="10"/>
      <c r="Q9" s="10">
        <v>6082201</v>
      </c>
      <c r="R9" s="12">
        <v>6082201</v>
      </c>
      <c r="S9" s="12">
        <v>5630266</v>
      </c>
      <c r="T9" s="10">
        <v>4376686</v>
      </c>
      <c r="U9" s="10">
        <v>28178688</v>
      </c>
      <c r="V9" s="10">
        <v>38185640</v>
      </c>
      <c r="W9" s="12">
        <v>44267841</v>
      </c>
      <c r="X9" s="12">
        <v>92937208</v>
      </c>
      <c r="Y9" s="10">
        <v>-48669367</v>
      </c>
      <c r="Z9" s="1">
        <v>-52.368</v>
      </c>
      <c r="AA9" s="22">
        <v>92937208</v>
      </c>
    </row>
    <row r="10" spans="1:27" ht="12.75">
      <c r="A10" s="45" t="s">
        <v>37</v>
      </c>
      <c r="B10" s="46"/>
      <c r="C10" s="10">
        <v>29713411</v>
      </c>
      <c r="D10" s="11"/>
      <c r="E10" s="10">
        <v>88000000</v>
      </c>
      <c r="F10" s="12">
        <v>36000681</v>
      </c>
      <c r="G10" s="12"/>
      <c r="H10" s="10"/>
      <c r="I10" s="10">
        <v>694996</v>
      </c>
      <c r="J10" s="12">
        <v>694996</v>
      </c>
      <c r="K10" s="12">
        <v>1549362</v>
      </c>
      <c r="L10" s="10"/>
      <c r="M10" s="10">
        <v>972489</v>
      </c>
      <c r="N10" s="12">
        <v>2521851</v>
      </c>
      <c r="O10" s="12">
        <v>332652</v>
      </c>
      <c r="P10" s="10">
        <v>730475</v>
      </c>
      <c r="Q10" s="10">
        <v>1949439</v>
      </c>
      <c r="R10" s="12">
        <v>3012566</v>
      </c>
      <c r="S10" s="12">
        <v>646476</v>
      </c>
      <c r="T10" s="10">
        <v>1113118</v>
      </c>
      <c r="U10" s="10">
        <v>104802</v>
      </c>
      <c r="V10" s="10">
        <v>1864396</v>
      </c>
      <c r="W10" s="12">
        <v>8093809</v>
      </c>
      <c r="X10" s="12">
        <v>36000681</v>
      </c>
      <c r="Y10" s="10">
        <v>-27906872</v>
      </c>
      <c r="Z10" s="1">
        <v>-77.5176</v>
      </c>
      <c r="AA10" s="22">
        <v>36000681</v>
      </c>
    </row>
    <row r="11" spans="1:27" ht="12.75">
      <c r="A11" s="45" t="s">
        <v>38</v>
      </c>
      <c r="B11" s="46"/>
      <c r="C11" s="10">
        <v>12998237</v>
      </c>
      <c r="D11" s="11"/>
      <c r="E11" s="10">
        <v>60100000</v>
      </c>
      <c r="F11" s="12">
        <v>22305188</v>
      </c>
      <c r="G11" s="12"/>
      <c r="H11" s="10"/>
      <c r="I11" s="10">
        <v>328717</v>
      </c>
      <c r="J11" s="12">
        <v>328717</v>
      </c>
      <c r="K11" s="12"/>
      <c r="L11" s="10">
        <v>955188</v>
      </c>
      <c r="M11" s="10">
        <v>87010</v>
      </c>
      <c r="N11" s="12">
        <v>1042198</v>
      </c>
      <c r="O11" s="12"/>
      <c r="P11" s="10"/>
      <c r="Q11" s="10">
        <v>1322025</v>
      </c>
      <c r="R11" s="12">
        <v>1322025</v>
      </c>
      <c r="S11" s="12"/>
      <c r="T11" s="10">
        <v>1364686</v>
      </c>
      <c r="U11" s="10">
        <v>1616944</v>
      </c>
      <c r="V11" s="10">
        <v>2981630</v>
      </c>
      <c r="W11" s="12">
        <v>5674570</v>
      </c>
      <c r="X11" s="12">
        <v>22305188</v>
      </c>
      <c r="Y11" s="10">
        <v>-16630618</v>
      </c>
      <c r="Z11" s="1">
        <v>-74.5594</v>
      </c>
      <c r="AA11" s="22">
        <v>22305188</v>
      </c>
    </row>
    <row r="12" spans="1:27" ht="12.75">
      <c r="A12" s="45" t="s">
        <v>39</v>
      </c>
      <c r="B12" s="38"/>
      <c r="C12" s="10"/>
      <c r="D12" s="11"/>
      <c r="E12" s="10"/>
      <c r="F12" s="12"/>
      <c r="G12" s="12"/>
      <c r="H12" s="10"/>
      <c r="I12" s="10"/>
      <c r="J12" s="12"/>
      <c r="K12" s="12"/>
      <c r="L12" s="10"/>
      <c r="M12" s="10"/>
      <c r="N12" s="12"/>
      <c r="O12" s="12"/>
      <c r="P12" s="10"/>
      <c r="Q12" s="10"/>
      <c r="R12" s="12"/>
      <c r="S12" s="12"/>
      <c r="T12" s="10"/>
      <c r="U12" s="10"/>
      <c r="V12" s="10"/>
      <c r="W12" s="12"/>
      <c r="X12" s="12"/>
      <c r="Y12" s="10"/>
      <c r="Z12" s="1"/>
      <c r="AA12" s="22"/>
    </row>
    <row r="13" spans="1:27" ht="12.75">
      <c r="A13" s="45" t="s">
        <v>40</v>
      </c>
      <c r="B13" s="38"/>
      <c r="C13" s="13"/>
      <c r="D13" s="14"/>
      <c r="E13" s="13"/>
      <c r="F13" s="15"/>
      <c r="G13" s="15"/>
      <c r="H13" s="13"/>
      <c r="I13" s="13"/>
      <c r="J13" s="15"/>
      <c r="K13" s="15"/>
      <c r="L13" s="13"/>
      <c r="M13" s="13"/>
      <c r="N13" s="15"/>
      <c r="O13" s="15"/>
      <c r="P13" s="13"/>
      <c r="Q13" s="13"/>
      <c r="R13" s="15"/>
      <c r="S13" s="15"/>
      <c r="T13" s="13"/>
      <c r="U13" s="13"/>
      <c r="V13" s="13"/>
      <c r="W13" s="15"/>
      <c r="X13" s="15"/>
      <c r="Y13" s="13"/>
      <c r="Z13" s="2"/>
      <c r="AA13" s="23"/>
    </row>
    <row r="14" spans="1:27" ht="12.75">
      <c r="A14" s="45" t="s">
        <v>41</v>
      </c>
      <c r="B14" s="38"/>
      <c r="C14" s="16"/>
      <c r="D14" s="17"/>
      <c r="E14" s="16"/>
      <c r="F14" s="18"/>
      <c r="G14" s="18"/>
      <c r="H14" s="16"/>
      <c r="I14" s="16"/>
      <c r="J14" s="18"/>
      <c r="K14" s="18"/>
      <c r="L14" s="16"/>
      <c r="M14" s="16"/>
      <c r="N14" s="18"/>
      <c r="O14" s="18"/>
      <c r="P14" s="16"/>
      <c r="Q14" s="16"/>
      <c r="R14" s="18"/>
      <c r="S14" s="18"/>
      <c r="T14" s="16"/>
      <c r="U14" s="16"/>
      <c r="V14" s="16"/>
      <c r="W14" s="18"/>
      <c r="X14" s="18"/>
      <c r="Y14" s="16"/>
      <c r="Z14" s="3"/>
      <c r="AA14" s="24"/>
    </row>
    <row r="15" spans="1:27" ht="12.75">
      <c r="A15" s="47" t="s">
        <v>42</v>
      </c>
      <c r="B15" s="38"/>
      <c r="C15" s="10">
        <f aca="true" t="shared" si="1" ref="C15:Y15">SUM(C6:C14)</f>
        <v>268307684</v>
      </c>
      <c r="D15" s="11">
        <f t="shared" si="1"/>
        <v>0</v>
      </c>
      <c r="E15" s="10">
        <f t="shared" si="1"/>
        <v>679436280</v>
      </c>
      <c r="F15" s="12">
        <f t="shared" si="1"/>
        <v>379552062</v>
      </c>
      <c r="G15" s="12">
        <f t="shared" si="1"/>
        <v>213573</v>
      </c>
      <c r="H15" s="10">
        <f t="shared" si="1"/>
        <v>12388965</v>
      </c>
      <c r="I15" s="10">
        <f t="shared" si="1"/>
        <v>21366593</v>
      </c>
      <c r="J15" s="12">
        <f t="shared" si="1"/>
        <v>33969131</v>
      </c>
      <c r="K15" s="12">
        <f t="shared" si="1"/>
        <v>27081320</v>
      </c>
      <c r="L15" s="10">
        <f t="shared" si="1"/>
        <v>16072924</v>
      </c>
      <c r="M15" s="10">
        <f t="shared" si="1"/>
        <v>27241451</v>
      </c>
      <c r="N15" s="12">
        <f t="shared" si="1"/>
        <v>70395695</v>
      </c>
      <c r="O15" s="12">
        <f t="shared" si="1"/>
        <v>17153897</v>
      </c>
      <c r="P15" s="10">
        <f t="shared" si="1"/>
        <v>10273594</v>
      </c>
      <c r="Q15" s="10">
        <f t="shared" si="1"/>
        <v>28604917</v>
      </c>
      <c r="R15" s="12">
        <f t="shared" si="1"/>
        <v>56032408</v>
      </c>
      <c r="S15" s="12">
        <f t="shared" si="1"/>
        <v>10943283</v>
      </c>
      <c r="T15" s="10">
        <f t="shared" si="1"/>
        <v>11486782</v>
      </c>
      <c r="U15" s="10">
        <f t="shared" si="1"/>
        <v>48344522</v>
      </c>
      <c r="V15" s="10">
        <f t="shared" si="1"/>
        <v>70774587</v>
      </c>
      <c r="W15" s="12">
        <f t="shared" si="1"/>
        <v>231171821</v>
      </c>
      <c r="X15" s="12">
        <f t="shared" si="1"/>
        <v>379552062</v>
      </c>
      <c r="Y15" s="10">
        <f t="shared" si="1"/>
        <v>-148380241</v>
      </c>
      <c r="Z15" s="1">
        <f>+IF(X15&lt;&gt;0,+(Y15/X15)*100,0)</f>
        <v>-39.09351465992036</v>
      </c>
      <c r="AA15" s="22">
        <f>SUM(AA6:AA14)</f>
        <v>379552062</v>
      </c>
    </row>
    <row r="16" spans="1:27" ht="12.75">
      <c r="A16" s="48" t="s">
        <v>43</v>
      </c>
      <c r="B16" s="49"/>
      <c r="C16" s="10">
        <v>15909231</v>
      </c>
      <c r="D16" s="11"/>
      <c r="E16" s="10">
        <v>72438962</v>
      </c>
      <c r="F16" s="12">
        <v>18318180</v>
      </c>
      <c r="G16" s="12"/>
      <c r="H16" s="10">
        <v>1002261</v>
      </c>
      <c r="I16" s="10">
        <v>29713</v>
      </c>
      <c r="J16" s="12">
        <v>1031974</v>
      </c>
      <c r="K16" s="12">
        <v>576914</v>
      </c>
      <c r="L16" s="10">
        <v>3090088</v>
      </c>
      <c r="M16" s="10">
        <v>775832</v>
      </c>
      <c r="N16" s="12">
        <v>4442834</v>
      </c>
      <c r="O16" s="12">
        <v>42705</v>
      </c>
      <c r="P16" s="10"/>
      <c r="Q16" s="10">
        <v>8613832</v>
      </c>
      <c r="R16" s="12">
        <v>8656537</v>
      </c>
      <c r="S16" s="12">
        <v>1513890</v>
      </c>
      <c r="T16" s="10"/>
      <c r="U16" s="10"/>
      <c r="V16" s="10">
        <v>1513890</v>
      </c>
      <c r="W16" s="12">
        <v>15645235</v>
      </c>
      <c r="X16" s="12">
        <v>18318180</v>
      </c>
      <c r="Y16" s="10">
        <v>-2672945</v>
      </c>
      <c r="Z16" s="1">
        <v>-14.5918</v>
      </c>
      <c r="AA16" s="22">
        <v>18318180</v>
      </c>
    </row>
    <row r="17" spans="1:27" ht="12.75">
      <c r="A17" s="48" t="s">
        <v>44</v>
      </c>
      <c r="B17" s="38"/>
      <c r="C17" s="16">
        <v>5458971</v>
      </c>
      <c r="D17" s="17"/>
      <c r="E17" s="16">
        <v>10421189</v>
      </c>
      <c r="F17" s="18">
        <v>2821189</v>
      </c>
      <c r="G17" s="18"/>
      <c r="H17" s="16"/>
      <c r="I17" s="16">
        <v>25900</v>
      </c>
      <c r="J17" s="18">
        <v>25900</v>
      </c>
      <c r="K17" s="18"/>
      <c r="L17" s="16"/>
      <c r="M17" s="16">
        <v>1417240</v>
      </c>
      <c r="N17" s="18">
        <v>1417240</v>
      </c>
      <c r="O17" s="18">
        <v>22100</v>
      </c>
      <c r="P17" s="16">
        <v>19700</v>
      </c>
      <c r="Q17" s="16"/>
      <c r="R17" s="18">
        <v>41800</v>
      </c>
      <c r="S17" s="18"/>
      <c r="T17" s="16"/>
      <c r="U17" s="16">
        <v>214965</v>
      </c>
      <c r="V17" s="16">
        <v>214965</v>
      </c>
      <c r="W17" s="18">
        <v>1699905</v>
      </c>
      <c r="X17" s="18">
        <v>2821189</v>
      </c>
      <c r="Y17" s="16">
        <v>-1121284</v>
      </c>
      <c r="Z17" s="3">
        <v>-39.7451</v>
      </c>
      <c r="AA17" s="24">
        <v>2821189</v>
      </c>
    </row>
    <row r="18" spans="1:27" ht="12.75">
      <c r="A18" s="47" t="s">
        <v>45</v>
      </c>
      <c r="B18" s="38"/>
      <c r="C18" s="19">
        <f aca="true" t="shared" si="2" ref="C18:Y18">SUM(C16:C17)</f>
        <v>21368202</v>
      </c>
      <c r="D18" s="20">
        <f t="shared" si="2"/>
        <v>0</v>
      </c>
      <c r="E18" s="19">
        <f t="shared" si="2"/>
        <v>82860151</v>
      </c>
      <c r="F18" s="21">
        <f t="shared" si="2"/>
        <v>21139369</v>
      </c>
      <c r="G18" s="21">
        <f t="shared" si="2"/>
        <v>0</v>
      </c>
      <c r="H18" s="19">
        <f t="shared" si="2"/>
        <v>1002261</v>
      </c>
      <c r="I18" s="19">
        <f t="shared" si="2"/>
        <v>55613</v>
      </c>
      <c r="J18" s="21">
        <f t="shared" si="2"/>
        <v>1057874</v>
      </c>
      <c r="K18" s="21">
        <f t="shared" si="2"/>
        <v>576914</v>
      </c>
      <c r="L18" s="19">
        <f t="shared" si="2"/>
        <v>3090088</v>
      </c>
      <c r="M18" s="19">
        <f t="shared" si="2"/>
        <v>2193072</v>
      </c>
      <c r="N18" s="21">
        <f t="shared" si="2"/>
        <v>5860074</v>
      </c>
      <c r="O18" s="21">
        <f t="shared" si="2"/>
        <v>64805</v>
      </c>
      <c r="P18" s="19">
        <f t="shared" si="2"/>
        <v>19700</v>
      </c>
      <c r="Q18" s="19">
        <f t="shared" si="2"/>
        <v>8613832</v>
      </c>
      <c r="R18" s="21">
        <f t="shared" si="2"/>
        <v>8698337</v>
      </c>
      <c r="S18" s="21">
        <f t="shared" si="2"/>
        <v>1513890</v>
      </c>
      <c r="T18" s="19">
        <f t="shared" si="2"/>
        <v>0</v>
      </c>
      <c r="U18" s="19">
        <f t="shared" si="2"/>
        <v>214965</v>
      </c>
      <c r="V18" s="19">
        <f t="shared" si="2"/>
        <v>1728855</v>
      </c>
      <c r="W18" s="21">
        <f t="shared" si="2"/>
        <v>17345140</v>
      </c>
      <c r="X18" s="21">
        <f t="shared" si="2"/>
        <v>21139369</v>
      </c>
      <c r="Y18" s="19">
        <f t="shared" si="2"/>
        <v>-3794229</v>
      </c>
      <c r="Z18" s="4">
        <f>+IF(X18&lt;&gt;0,+(Y18/X18)*100,0)</f>
        <v>-17.94863886429155</v>
      </c>
      <c r="AA18" s="25">
        <f>SUM(AA16:AA17)</f>
        <v>21139369</v>
      </c>
    </row>
    <row r="19" spans="1:27" ht="12.75">
      <c r="A19" s="50" t="s">
        <v>91</v>
      </c>
      <c r="B19" s="38"/>
      <c r="C19" s="10"/>
      <c r="D19" s="11"/>
      <c r="E19" s="10"/>
      <c r="F19" s="12"/>
      <c r="G19" s="12"/>
      <c r="H19" s="10"/>
      <c r="I19" s="10"/>
      <c r="J19" s="12"/>
      <c r="K19" s="12"/>
      <c r="L19" s="10"/>
      <c r="M19" s="10"/>
      <c r="N19" s="12"/>
      <c r="O19" s="12"/>
      <c r="P19" s="10"/>
      <c r="Q19" s="10"/>
      <c r="R19" s="12"/>
      <c r="S19" s="12"/>
      <c r="T19" s="10"/>
      <c r="U19" s="10"/>
      <c r="V19" s="10"/>
      <c r="W19" s="12"/>
      <c r="X19" s="12"/>
      <c r="Y19" s="10"/>
      <c r="Z19" s="1"/>
      <c r="AA19" s="22"/>
    </row>
    <row r="20" spans="1:27" ht="12.75">
      <c r="A20" s="48" t="s">
        <v>46</v>
      </c>
      <c r="B20" s="38"/>
      <c r="C20" s="13"/>
      <c r="D20" s="14"/>
      <c r="E20" s="13"/>
      <c r="F20" s="15"/>
      <c r="G20" s="15"/>
      <c r="H20" s="13"/>
      <c r="I20" s="13"/>
      <c r="J20" s="15"/>
      <c r="K20" s="15"/>
      <c r="L20" s="13"/>
      <c r="M20" s="13"/>
      <c r="N20" s="15"/>
      <c r="O20" s="15"/>
      <c r="P20" s="13"/>
      <c r="Q20" s="13"/>
      <c r="R20" s="15"/>
      <c r="S20" s="15"/>
      <c r="T20" s="13"/>
      <c r="U20" s="13"/>
      <c r="V20" s="13"/>
      <c r="W20" s="15"/>
      <c r="X20" s="15"/>
      <c r="Y20" s="13"/>
      <c r="Z20" s="2"/>
      <c r="AA20" s="23"/>
    </row>
    <row r="21" spans="1:27" ht="12.75">
      <c r="A21" s="48" t="s">
        <v>47</v>
      </c>
      <c r="B21" s="38"/>
      <c r="C21" s="16"/>
      <c r="D21" s="17"/>
      <c r="E21" s="16"/>
      <c r="F21" s="18"/>
      <c r="G21" s="18"/>
      <c r="H21" s="16"/>
      <c r="I21" s="16"/>
      <c r="J21" s="18"/>
      <c r="K21" s="18"/>
      <c r="L21" s="16"/>
      <c r="M21" s="16"/>
      <c r="N21" s="18"/>
      <c r="O21" s="18"/>
      <c r="P21" s="16"/>
      <c r="Q21" s="16"/>
      <c r="R21" s="18"/>
      <c r="S21" s="18"/>
      <c r="T21" s="16"/>
      <c r="U21" s="16"/>
      <c r="V21" s="16"/>
      <c r="W21" s="18"/>
      <c r="X21" s="18"/>
      <c r="Y21" s="16"/>
      <c r="Z21" s="3"/>
      <c r="AA21" s="24"/>
    </row>
    <row r="22" spans="1:27" ht="12.75">
      <c r="A22" s="47" t="s">
        <v>48</v>
      </c>
      <c r="B22" s="38"/>
      <c r="C22" s="10">
        <f aca="true" t="shared" si="3" ref="C22:Y22">SUM(C20:C21)</f>
        <v>0</v>
      </c>
      <c r="D22" s="11">
        <f t="shared" si="3"/>
        <v>0</v>
      </c>
      <c r="E22" s="10">
        <f t="shared" si="3"/>
        <v>0</v>
      </c>
      <c r="F22" s="12">
        <f t="shared" si="3"/>
        <v>0</v>
      </c>
      <c r="G22" s="12">
        <f t="shared" si="3"/>
        <v>0</v>
      </c>
      <c r="H22" s="10">
        <f t="shared" si="3"/>
        <v>0</v>
      </c>
      <c r="I22" s="10">
        <f t="shared" si="3"/>
        <v>0</v>
      </c>
      <c r="J22" s="12">
        <f t="shared" si="3"/>
        <v>0</v>
      </c>
      <c r="K22" s="12">
        <f t="shared" si="3"/>
        <v>0</v>
      </c>
      <c r="L22" s="10">
        <f t="shared" si="3"/>
        <v>0</v>
      </c>
      <c r="M22" s="10">
        <f t="shared" si="3"/>
        <v>0</v>
      </c>
      <c r="N22" s="12">
        <f t="shared" si="3"/>
        <v>0</v>
      </c>
      <c r="O22" s="12">
        <f t="shared" si="3"/>
        <v>0</v>
      </c>
      <c r="P22" s="10">
        <f t="shared" si="3"/>
        <v>0</v>
      </c>
      <c r="Q22" s="10">
        <f t="shared" si="3"/>
        <v>0</v>
      </c>
      <c r="R22" s="12">
        <f t="shared" si="3"/>
        <v>0</v>
      </c>
      <c r="S22" s="12">
        <f t="shared" si="3"/>
        <v>0</v>
      </c>
      <c r="T22" s="10">
        <f t="shared" si="3"/>
        <v>0</v>
      </c>
      <c r="U22" s="10">
        <f t="shared" si="3"/>
        <v>0</v>
      </c>
      <c r="V22" s="10">
        <f t="shared" si="3"/>
        <v>0</v>
      </c>
      <c r="W22" s="12">
        <f t="shared" si="3"/>
        <v>0</v>
      </c>
      <c r="X22" s="12">
        <f t="shared" si="3"/>
        <v>0</v>
      </c>
      <c r="Y22" s="10">
        <f t="shared" si="3"/>
        <v>0</v>
      </c>
      <c r="Z22" s="1">
        <f>+IF(X22&lt;&gt;0,+(Y22/X22)*100,0)</f>
        <v>0</v>
      </c>
      <c r="AA22" s="22">
        <f>SUM(AA20:AA21)</f>
        <v>0</v>
      </c>
    </row>
    <row r="23" spans="1:27" ht="12.75">
      <c r="A23" s="48" t="s">
        <v>49</v>
      </c>
      <c r="B23" s="49"/>
      <c r="C23" s="10">
        <v>3455540</v>
      </c>
      <c r="D23" s="11"/>
      <c r="E23" s="10"/>
      <c r="F23" s="12"/>
      <c r="G23" s="12"/>
      <c r="H23" s="10"/>
      <c r="I23" s="10"/>
      <c r="J23" s="12"/>
      <c r="K23" s="12"/>
      <c r="L23" s="10"/>
      <c r="M23" s="10"/>
      <c r="N23" s="12"/>
      <c r="O23" s="12"/>
      <c r="P23" s="10"/>
      <c r="Q23" s="10"/>
      <c r="R23" s="12"/>
      <c r="S23" s="12"/>
      <c r="T23" s="10"/>
      <c r="U23" s="10"/>
      <c r="V23" s="10"/>
      <c r="W23" s="12"/>
      <c r="X23" s="12"/>
      <c r="Y23" s="10"/>
      <c r="Z23" s="1"/>
      <c r="AA23" s="22"/>
    </row>
    <row r="24" spans="1:27" ht="12.75">
      <c r="A24" s="48" t="s">
        <v>50</v>
      </c>
      <c r="B24" s="38"/>
      <c r="C24" s="16"/>
      <c r="D24" s="17"/>
      <c r="E24" s="16"/>
      <c r="F24" s="18"/>
      <c r="G24" s="18"/>
      <c r="H24" s="16"/>
      <c r="I24" s="16"/>
      <c r="J24" s="18"/>
      <c r="K24" s="18"/>
      <c r="L24" s="16"/>
      <c r="M24" s="16"/>
      <c r="N24" s="18"/>
      <c r="O24" s="18"/>
      <c r="P24" s="16"/>
      <c r="Q24" s="16"/>
      <c r="R24" s="18"/>
      <c r="S24" s="18"/>
      <c r="T24" s="16"/>
      <c r="U24" s="16"/>
      <c r="V24" s="16"/>
      <c r="W24" s="18"/>
      <c r="X24" s="18"/>
      <c r="Y24" s="16"/>
      <c r="Z24" s="3"/>
      <c r="AA24" s="24"/>
    </row>
    <row r="25" spans="1:27" ht="12.75">
      <c r="A25" s="47" t="s">
        <v>92</v>
      </c>
      <c r="B25" s="38"/>
      <c r="C25" s="19">
        <f aca="true" t="shared" si="4" ref="C25:Y25">SUM(C23:C24)</f>
        <v>3455540</v>
      </c>
      <c r="D25" s="20">
        <f t="shared" si="4"/>
        <v>0</v>
      </c>
      <c r="E25" s="19">
        <f t="shared" si="4"/>
        <v>0</v>
      </c>
      <c r="F25" s="21">
        <f t="shared" si="4"/>
        <v>0</v>
      </c>
      <c r="G25" s="21">
        <f t="shared" si="4"/>
        <v>0</v>
      </c>
      <c r="H25" s="19">
        <f t="shared" si="4"/>
        <v>0</v>
      </c>
      <c r="I25" s="19">
        <f t="shared" si="4"/>
        <v>0</v>
      </c>
      <c r="J25" s="21">
        <f t="shared" si="4"/>
        <v>0</v>
      </c>
      <c r="K25" s="21">
        <f t="shared" si="4"/>
        <v>0</v>
      </c>
      <c r="L25" s="19">
        <f t="shared" si="4"/>
        <v>0</v>
      </c>
      <c r="M25" s="19">
        <f t="shared" si="4"/>
        <v>0</v>
      </c>
      <c r="N25" s="21">
        <f t="shared" si="4"/>
        <v>0</v>
      </c>
      <c r="O25" s="21">
        <f t="shared" si="4"/>
        <v>0</v>
      </c>
      <c r="P25" s="19">
        <f t="shared" si="4"/>
        <v>0</v>
      </c>
      <c r="Q25" s="19">
        <f t="shared" si="4"/>
        <v>0</v>
      </c>
      <c r="R25" s="21">
        <f t="shared" si="4"/>
        <v>0</v>
      </c>
      <c r="S25" s="21">
        <f t="shared" si="4"/>
        <v>0</v>
      </c>
      <c r="T25" s="19">
        <f t="shared" si="4"/>
        <v>0</v>
      </c>
      <c r="U25" s="19">
        <f t="shared" si="4"/>
        <v>0</v>
      </c>
      <c r="V25" s="19">
        <f t="shared" si="4"/>
        <v>0</v>
      </c>
      <c r="W25" s="21">
        <f t="shared" si="4"/>
        <v>0</v>
      </c>
      <c r="X25" s="21">
        <f t="shared" si="4"/>
        <v>0</v>
      </c>
      <c r="Y25" s="19">
        <f t="shared" si="4"/>
        <v>0</v>
      </c>
      <c r="Z25" s="4">
        <f>+IF(X25&lt;&gt;0,+(Y25/X25)*100,0)</f>
        <v>0</v>
      </c>
      <c r="AA25" s="25">
        <f>SUM(AA23:AA24)</f>
        <v>0</v>
      </c>
    </row>
    <row r="26" spans="1:27" ht="12.75">
      <c r="A26" s="50" t="s">
        <v>51</v>
      </c>
      <c r="B26" s="38"/>
      <c r="C26" s="10"/>
      <c r="D26" s="11"/>
      <c r="E26" s="10"/>
      <c r="F26" s="12"/>
      <c r="G26" s="12"/>
      <c r="H26" s="10"/>
      <c r="I26" s="10"/>
      <c r="J26" s="12"/>
      <c r="K26" s="12"/>
      <c r="L26" s="10"/>
      <c r="M26" s="10"/>
      <c r="N26" s="12"/>
      <c r="O26" s="12"/>
      <c r="P26" s="10"/>
      <c r="Q26" s="10"/>
      <c r="R26" s="12"/>
      <c r="S26" s="12"/>
      <c r="T26" s="10"/>
      <c r="U26" s="10"/>
      <c r="V26" s="10"/>
      <c r="W26" s="12"/>
      <c r="X26" s="12"/>
      <c r="Y26" s="10"/>
      <c r="Z26" s="1"/>
      <c r="AA26" s="22"/>
    </row>
    <row r="27" spans="1:27" ht="12.75">
      <c r="A27" s="48" t="s">
        <v>52</v>
      </c>
      <c r="B27" s="38"/>
      <c r="C27" s="13"/>
      <c r="D27" s="14"/>
      <c r="E27" s="13"/>
      <c r="F27" s="15"/>
      <c r="G27" s="15"/>
      <c r="H27" s="13"/>
      <c r="I27" s="13"/>
      <c r="J27" s="15"/>
      <c r="K27" s="15"/>
      <c r="L27" s="13"/>
      <c r="M27" s="13"/>
      <c r="N27" s="15"/>
      <c r="O27" s="15"/>
      <c r="P27" s="13"/>
      <c r="Q27" s="13"/>
      <c r="R27" s="15"/>
      <c r="S27" s="15"/>
      <c r="T27" s="13"/>
      <c r="U27" s="13"/>
      <c r="V27" s="13"/>
      <c r="W27" s="15"/>
      <c r="X27" s="15"/>
      <c r="Y27" s="13"/>
      <c r="Z27" s="2"/>
      <c r="AA27" s="23"/>
    </row>
    <row r="28" spans="1:27" ht="12.75">
      <c r="A28" s="48" t="s">
        <v>53</v>
      </c>
      <c r="B28" s="38"/>
      <c r="C28" s="16">
        <v>18547999</v>
      </c>
      <c r="D28" s="17"/>
      <c r="E28" s="16"/>
      <c r="F28" s="18"/>
      <c r="G28" s="18"/>
      <c r="H28" s="16"/>
      <c r="I28" s="16"/>
      <c r="J28" s="18"/>
      <c r="K28" s="18"/>
      <c r="L28" s="16"/>
      <c r="M28" s="16"/>
      <c r="N28" s="18"/>
      <c r="O28" s="18"/>
      <c r="P28" s="16"/>
      <c r="Q28" s="16"/>
      <c r="R28" s="18"/>
      <c r="S28" s="18"/>
      <c r="T28" s="16"/>
      <c r="U28" s="16"/>
      <c r="V28" s="16"/>
      <c r="W28" s="18"/>
      <c r="X28" s="18"/>
      <c r="Y28" s="16"/>
      <c r="Z28" s="3"/>
      <c r="AA28" s="24"/>
    </row>
    <row r="29" spans="1:27" ht="12.75">
      <c r="A29" s="47" t="s">
        <v>54</v>
      </c>
      <c r="B29" s="38"/>
      <c r="C29" s="10">
        <f aca="true" t="shared" si="5" ref="C29:Y29">SUM(C27:C28)</f>
        <v>18547999</v>
      </c>
      <c r="D29" s="11">
        <f t="shared" si="5"/>
        <v>0</v>
      </c>
      <c r="E29" s="10">
        <f t="shared" si="5"/>
        <v>0</v>
      </c>
      <c r="F29" s="12">
        <f t="shared" si="5"/>
        <v>0</v>
      </c>
      <c r="G29" s="12">
        <f t="shared" si="5"/>
        <v>0</v>
      </c>
      <c r="H29" s="10">
        <f t="shared" si="5"/>
        <v>0</v>
      </c>
      <c r="I29" s="10">
        <f t="shared" si="5"/>
        <v>0</v>
      </c>
      <c r="J29" s="12">
        <f t="shared" si="5"/>
        <v>0</v>
      </c>
      <c r="K29" s="12">
        <f t="shared" si="5"/>
        <v>0</v>
      </c>
      <c r="L29" s="10">
        <f t="shared" si="5"/>
        <v>0</v>
      </c>
      <c r="M29" s="10">
        <f t="shared" si="5"/>
        <v>0</v>
      </c>
      <c r="N29" s="12">
        <f t="shared" si="5"/>
        <v>0</v>
      </c>
      <c r="O29" s="12">
        <f t="shared" si="5"/>
        <v>0</v>
      </c>
      <c r="P29" s="10">
        <f t="shared" si="5"/>
        <v>0</v>
      </c>
      <c r="Q29" s="10">
        <f t="shared" si="5"/>
        <v>0</v>
      </c>
      <c r="R29" s="12">
        <f t="shared" si="5"/>
        <v>0</v>
      </c>
      <c r="S29" s="12">
        <f t="shared" si="5"/>
        <v>0</v>
      </c>
      <c r="T29" s="10">
        <f t="shared" si="5"/>
        <v>0</v>
      </c>
      <c r="U29" s="10">
        <f t="shared" si="5"/>
        <v>0</v>
      </c>
      <c r="V29" s="10">
        <f t="shared" si="5"/>
        <v>0</v>
      </c>
      <c r="W29" s="12">
        <f t="shared" si="5"/>
        <v>0</v>
      </c>
      <c r="X29" s="12">
        <f t="shared" si="5"/>
        <v>0</v>
      </c>
      <c r="Y29" s="10">
        <f t="shared" si="5"/>
        <v>0</v>
      </c>
      <c r="Z29" s="1">
        <f>+IF(X29&lt;&gt;0,+(Y29/X29)*100,0)</f>
        <v>0</v>
      </c>
      <c r="AA29" s="22">
        <f>SUM(AA27:AA28)</f>
        <v>0</v>
      </c>
    </row>
    <row r="30" spans="1:27" ht="12.75">
      <c r="A30" s="51" t="s">
        <v>55</v>
      </c>
      <c r="B30" s="38"/>
      <c r="C30" s="13">
        <v>1923939</v>
      </c>
      <c r="D30" s="14"/>
      <c r="E30" s="13">
        <v>32818174</v>
      </c>
      <c r="F30" s="15">
        <v>11955048</v>
      </c>
      <c r="G30" s="15"/>
      <c r="H30" s="13"/>
      <c r="I30" s="13">
        <v>1898041</v>
      </c>
      <c r="J30" s="15">
        <v>1898041</v>
      </c>
      <c r="K30" s="15">
        <v>364125</v>
      </c>
      <c r="L30" s="13">
        <v>186795</v>
      </c>
      <c r="M30" s="13">
        <v>546628</v>
      </c>
      <c r="N30" s="15">
        <v>1097548</v>
      </c>
      <c r="O30" s="15">
        <v>7599</v>
      </c>
      <c r="P30" s="13">
        <v>242685</v>
      </c>
      <c r="Q30" s="13">
        <v>2438877</v>
      </c>
      <c r="R30" s="15">
        <v>2689161</v>
      </c>
      <c r="S30" s="15"/>
      <c r="T30" s="13">
        <v>731444</v>
      </c>
      <c r="U30" s="13">
        <v>645705</v>
      </c>
      <c r="V30" s="13">
        <v>1377149</v>
      </c>
      <c r="W30" s="15">
        <v>7061899</v>
      </c>
      <c r="X30" s="15">
        <v>11955048</v>
      </c>
      <c r="Y30" s="13">
        <v>-4893149</v>
      </c>
      <c r="Z30" s="2">
        <v>-40.9296</v>
      </c>
      <c r="AA30" s="23">
        <v>11955048</v>
      </c>
    </row>
    <row r="31" spans="1:27" ht="12.75">
      <c r="A31" s="50" t="s">
        <v>56</v>
      </c>
      <c r="B31" s="38"/>
      <c r="C31" s="10">
        <v>2846752</v>
      </c>
      <c r="D31" s="11"/>
      <c r="E31" s="10">
        <v>209366</v>
      </c>
      <c r="F31" s="12">
        <v>219366</v>
      </c>
      <c r="G31" s="12"/>
      <c r="H31" s="10"/>
      <c r="I31" s="10"/>
      <c r="J31" s="12"/>
      <c r="K31" s="12">
        <v>2949</v>
      </c>
      <c r="L31" s="10">
        <v>21400</v>
      </c>
      <c r="M31" s="10"/>
      <c r="N31" s="12">
        <v>24349</v>
      </c>
      <c r="O31" s="12">
        <v>27646</v>
      </c>
      <c r="P31" s="10"/>
      <c r="Q31" s="10"/>
      <c r="R31" s="12">
        <v>27646</v>
      </c>
      <c r="S31" s="12"/>
      <c r="T31" s="10"/>
      <c r="U31" s="10">
        <v>117450</v>
      </c>
      <c r="V31" s="10">
        <v>117450</v>
      </c>
      <c r="W31" s="12">
        <v>169445</v>
      </c>
      <c r="X31" s="12">
        <v>219366</v>
      </c>
      <c r="Y31" s="10">
        <v>-49921</v>
      </c>
      <c r="Z31" s="1">
        <v>-22.7569</v>
      </c>
      <c r="AA31" s="22">
        <v>219366</v>
      </c>
    </row>
    <row r="32" spans="1:27" ht="12.75">
      <c r="A32" s="50" t="s">
        <v>57</v>
      </c>
      <c r="B32" s="38"/>
      <c r="C32" s="10">
        <v>14828</v>
      </c>
      <c r="D32" s="11"/>
      <c r="E32" s="10">
        <v>7509500</v>
      </c>
      <c r="F32" s="12">
        <v>4792391</v>
      </c>
      <c r="G32" s="12"/>
      <c r="H32" s="10"/>
      <c r="I32" s="10">
        <v>2950</v>
      </c>
      <c r="J32" s="12">
        <v>2950</v>
      </c>
      <c r="K32" s="12">
        <v>103869</v>
      </c>
      <c r="L32" s="10"/>
      <c r="M32" s="10">
        <v>165000</v>
      </c>
      <c r="N32" s="12">
        <v>268869</v>
      </c>
      <c r="O32" s="12">
        <v>78100</v>
      </c>
      <c r="P32" s="10"/>
      <c r="Q32" s="10">
        <v>175650</v>
      </c>
      <c r="R32" s="12">
        <v>253750</v>
      </c>
      <c r="S32" s="12"/>
      <c r="T32" s="10"/>
      <c r="U32" s="10">
        <v>96856</v>
      </c>
      <c r="V32" s="10">
        <v>96856</v>
      </c>
      <c r="W32" s="12">
        <v>622425</v>
      </c>
      <c r="X32" s="12">
        <v>4792391</v>
      </c>
      <c r="Y32" s="10">
        <v>-4169966</v>
      </c>
      <c r="Z32" s="1">
        <v>-87.0122</v>
      </c>
      <c r="AA32" s="22">
        <v>4792391</v>
      </c>
    </row>
    <row r="33" spans="1:27" ht="12.75">
      <c r="A33" s="51" t="s">
        <v>58</v>
      </c>
      <c r="B33" s="49"/>
      <c r="C33" s="10">
        <v>115678348</v>
      </c>
      <c r="D33" s="11"/>
      <c r="E33" s="10">
        <v>250240153</v>
      </c>
      <c r="F33" s="12">
        <v>201830153</v>
      </c>
      <c r="G33" s="12">
        <v>2526754</v>
      </c>
      <c r="H33" s="10">
        <v>3717847</v>
      </c>
      <c r="I33" s="10">
        <v>5562889</v>
      </c>
      <c r="J33" s="12">
        <v>11807490</v>
      </c>
      <c r="K33" s="12">
        <v>6120171</v>
      </c>
      <c r="L33" s="10">
        <v>8439522</v>
      </c>
      <c r="M33" s="10">
        <v>14200426</v>
      </c>
      <c r="N33" s="12">
        <v>28760119</v>
      </c>
      <c r="O33" s="12">
        <v>5311344</v>
      </c>
      <c r="P33" s="10">
        <v>5257209</v>
      </c>
      <c r="Q33" s="10">
        <v>7285957</v>
      </c>
      <c r="R33" s="12">
        <v>17854510</v>
      </c>
      <c r="S33" s="12">
        <v>10004369</v>
      </c>
      <c r="T33" s="10">
        <v>8921179</v>
      </c>
      <c r="U33" s="10">
        <v>25894219</v>
      </c>
      <c r="V33" s="10">
        <v>44819767</v>
      </c>
      <c r="W33" s="12">
        <v>103241886</v>
      </c>
      <c r="X33" s="12">
        <v>201830153</v>
      </c>
      <c r="Y33" s="10">
        <v>-98588267</v>
      </c>
      <c r="Z33" s="1">
        <v>-48.8471</v>
      </c>
      <c r="AA33" s="22">
        <v>201830153</v>
      </c>
    </row>
    <row r="34" spans="1:27" ht="12.75">
      <c r="A34" s="50" t="s">
        <v>59</v>
      </c>
      <c r="B34" s="38"/>
      <c r="C34" s="10"/>
      <c r="D34" s="11"/>
      <c r="E34" s="10"/>
      <c r="F34" s="12"/>
      <c r="G34" s="12"/>
      <c r="H34" s="10"/>
      <c r="I34" s="10"/>
      <c r="J34" s="12"/>
      <c r="K34" s="12"/>
      <c r="L34" s="10"/>
      <c r="M34" s="10"/>
      <c r="N34" s="12"/>
      <c r="O34" s="12"/>
      <c r="P34" s="10"/>
      <c r="Q34" s="10"/>
      <c r="R34" s="12"/>
      <c r="S34" s="12"/>
      <c r="T34" s="10"/>
      <c r="U34" s="10"/>
      <c r="V34" s="10"/>
      <c r="W34" s="12"/>
      <c r="X34" s="12"/>
      <c r="Y34" s="10"/>
      <c r="Z34" s="1"/>
      <c r="AA34" s="22"/>
    </row>
    <row r="35" spans="1:27" ht="12.75">
      <c r="A35" s="50" t="s">
        <v>60</v>
      </c>
      <c r="B35" s="38"/>
      <c r="C35" s="16"/>
      <c r="D35" s="17"/>
      <c r="E35" s="16"/>
      <c r="F35" s="18"/>
      <c r="G35" s="18"/>
      <c r="H35" s="16"/>
      <c r="I35" s="16"/>
      <c r="J35" s="18"/>
      <c r="K35" s="18"/>
      <c r="L35" s="16"/>
      <c r="M35" s="16"/>
      <c r="N35" s="18"/>
      <c r="O35" s="18"/>
      <c r="P35" s="16"/>
      <c r="Q35" s="16"/>
      <c r="R35" s="18"/>
      <c r="S35" s="18"/>
      <c r="T35" s="16"/>
      <c r="U35" s="16"/>
      <c r="V35" s="16"/>
      <c r="W35" s="18"/>
      <c r="X35" s="18"/>
      <c r="Y35" s="16"/>
      <c r="Z35" s="3"/>
      <c r="AA35" s="24"/>
    </row>
    <row r="36" spans="1:27" ht="4.5" customHeight="1">
      <c r="A36" s="52"/>
      <c r="B36" s="38"/>
      <c r="C36" s="10"/>
      <c r="D36" s="11"/>
      <c r="E36" s="10"/>
      <c r="F36" s="12"/>
      <c r="G36" s="12"/>
      <c r="H36" s="10"/>
      <c r="I36" s="10"/>
      <c r="J36" s="12"/>
      <c r="K36" s="12"/>
      <c r="L36" s="10"/>
      <c r="M36" s="10"/>
      <c r="N36" s="12"/>
      <c r="O36" s="12"/>
      <c r="P36" s="10"/>
      <c r="Q36" s="10"/>
      <c r="R36" s="12"/>
      <c r="S36" s="12"/>
      <c r="T36" s="10"/>
      <c r="U36" s="10"/>
      <c r="V36" s="10"/>
      <c r="W36" s="12"/>
      <c r="X36" s="12"/>
      <c r="Y36" s="10"/>
      <c r="Z36" s="1"/>
      <c r="AA36" s="22"/>
    </row>
    <row r="37" spans="1:27" ht="12.75">
      <c r="A37" s="44" t="s">
        <v>61</v>
      </c>
      <c r="B37" s="38" t="s">
        <v>62</v>
      </c>
      <c r="C37" s="39">
        <f aca="true" t="shared" si="6" ref="C37:Y37">C47+C50+C51+C54+C57+C58+SUM(C61:C67)</f>
        <v>380894916</v>
      </c>
      <c r="D37" s="40">
        <f t="shared" si="6"/>
        <v>0</v>
      </c>
      <c r="E37" s="39">
        <f t="shared" si="6"/>
        <v>145948296</v>
      </c>
      <c r="F37" s="41">
        <f t="shared" si="6"/>
        <v>105659730</v>
      </c>
      <c r="G37" s="41">
        <f t="shared" si="6"/>
        <v>35479</v>
      </c>
      <c r="H37" s="39">
        <f t="shared" si="6"/>
        <v>-1293226</v>
      </c>
      <c r="I37" s="39">
        <f t="shared" si="6"/>
        <v>790738</v>
      </c>
      <c r="J37" s="41">
        <f t="shared" si="6"/>
        <v>-467009</v>
      </c>
      <c r="K37" s="41">
        <f t="shared" si="6"/>
        <v>1834813</v>
      </c>
      <c r="L37" s="39">
        <f t="shared" si="6"/>
        <v>11596043</v>
      </c>
      <c r="M37" s="39">
        <f t="shared" si="6"/>
        <v>2370926</v>
      </c>
      <c r="N37" s="41">
        <f t="shared" si="6"/>
        <v>15801782</v>
      </c>
      <c r="O37" s="41">
        <f t="shared" si="6"/>
        <v>7612787</v>
      </c>
      <c r="P37" s="39">
        <f t="shared" si="6"/>
        <v>2767215</v>
      </c>
      <c r="Q37" s="39">
        <f t="shared" si="6"/>
        <v>4828495</v>
      </c>
      <c r="R37" s="41">
        <f t="shared" si="6"/>
        <v>15208497</v>
      </c>
      <c r="S37" s="41">
        <f t="shared" si="6"/>
        <v>5134612</v>
      </c>
      <c r="T37" s="39">
        <f t="shared" si="6"/>
        <v>787855</v>
      </c>
      <c r="U37" s="39">
        <f t="shared" si="6"/>
        <v>22363185</v>
      </c>
      <c r="V37" s="39">
        <f t="shared" si="6"/>
        <v>28285652</v>
      </c>
      <c r="W37" s="41">
        <f t="shared" si="6"/>
        <v>58828922</v>
      </c>
      <c r="X37" s="41">
        <f t="shared" si="6"/>
        <v>105659730</v>
      </c>
      <c r="Y37" s="39">
        <f t="shared" si="6"/>
        <v>-46830808</v>
      </c>
      <c r="Z37" s="42">
        <f>+IF(X37&lt;&gt;0,+(Y37/X37)*100,0)</f>
        <v>-44.32228626743604</v>
      </c>
      <c r="AA37" s="43">
        <f>AA47+AA50+AA51+AA54+AA57+AA58+SUM(AA61:AA67)</f>
        <v>105659730</v>
      </c>
    </row>
    <row r="38" spans="1:27" ht="12.75">
      <c r="A38" s="45" t="s">
        <v>33</v>
      </c>
      <c r="B38" s="46"/>
      <c r="C38" s="10"/>
      <c r="D38" s="11"/>
      <c r="E38" s="10"/>
      <c r="F38" s="12"/>
      <c r="G38" s="12"/>
      <c r="H38" s="10"/>
      <c r="I38" s="10"/>
      <c r="J38" s="12"/>
      <c r="K38" s="12"/>
      <c r="L38" s="10"/>
      <c r="M38" s="10"/>
      <c r="N38" s="12"/>
      <c r="O38" s="12"/>
      <c r="P38" s="10"/>
      <c r="Q38" s="10"/>
      <c r="R38" s="12"/>
      <c r="S38" s="12"/>
      <c r="T38" s="10"/>
      <c r="U38" s="10"/>
      <c r="V38" s="10"/>
      <c r="W38" s="12"/>
      <c r="X38" s="12"/>
      <c r="Y38" s="10"/>
      <c r="Z38" s="1"/>
      <c r="AA38" s="22"/>
    </row>
    <row r="39" spans="1:27" ht="12.75">
      <c r="A39" s="45" t="s">
        <v>34</v>
      </c>
      <c r="B39" s="46"/>
      <c r="C39" s="10"/>
      <c r="D39" s="11"/>
      <c r="E39" s="10"/>
      <c r="F39" s="12"/>
      <c r="G39" s="12"/>
      <c r="H39" s="10"/>
      <c r="I39" s="10"/>
      <c r="J39" s="12"/>
      <c r="K39" s="12"/>
      <c r="L39" s="10"/>
      <c r="M39" s="10"/>
      <c r="N39" s="12"/>
      <c r="O39" s="12"/>
      <c r="P39" s="10"/>
      <c r="Q39" s="10"/>
      <c r="R39" s="12"/>
      <c r="S39" s="12"/>
      <c r="T39" s="10"/>
      <c r="U39" s="10"/>
      <c r="V39" s="10"/>
      <c r="W39" s="12"/>
      <c r="X39" s="12"/>
      <c r="Y39" s="10"/>
      <c r="Z39" s="1"/>
      <c r="AA39" s="22"/>
    </row>
    <row r="40" spans="1:27" ht="12.75">
      <c r="A40" s="45" t="s">
        <v>35</v>
      </c>
      <c r="B40" s="46"/>
      <c r="C40" s="10">
        <v>4317631</v>
      </c>
      <c r="D40" s="11"/>
      <c r="E40" s="10">
        <v>28518715</v>
      </c>
      <c r="F40" s="12">
        <v>1744161</v>
      </c>
      <c r="G40" s="12">
        <v>35479</v>
      </c>
      <c r="H40" s="10">
        <v>105472</v>
      </c>
      <c r="I40" s="10">
        <v>739953</v>
      </c>
      <c r="J40" s="12">
        <v>880904</v>
      </c>
      <c r="K40" s="12">
        <v>150830</v>
      </c>
      <c r="L40" s="10">
        <v>43450</v>
      </c>
      <c r="M40" s="10">
        <v>475000</v>
      </c>
      <c r="N40" s="12">
        <v>669280</v>
      </c>
      <c r="O40" s="12">
        <v>10541</v>
      </c>
      <c r="P40" s="10">
        <v>192752</v>
      </c>
      <c r="Q40" s="10">
        <v>184498</v>
      </c>
      <c r="R40" s="12">
        <v>387791</v>
      </c>
      <c r="S40" s="12">
        <v>1572</v>
      </c>
      <c r="T40" s="10">
        <v>787855</v>
      </c>
      <c r="U40" s="10">
        <v>4873</v>
      </c>
      <c r="V40" s="10">
        <v>794300</v>
      </c>
      <c r="W40" s="12">
        <v>2732275</v>
      </c>
      <c r="X40" s="12">
        <v>1744161</v>
      </c>
      <c r="Y40" s="10">
        <v>988114</v>
      </c>
      <c r="Z40" s="1">
        <v>56.6527</v>
      </c>
      <c r="AA40" s="22">
        <v>1744161</v>
      </c>
    </row>
    <row r="41" spans="1:27" ht="12.75">
      <c r="A41" s="45" t="s">
        <v>36</v>
      </c>
      <c r="B41" s="46"/>
      <c r="C41" s="10">
        <v>174045432</v>
      </c>
      <c r="D41" s="11"/>
      <c r="E41" s="10">
        <v>31600000</v>
      </c>
      <c r="F41" s="12">
        <v>70308057</v>
      </c>
      <c r="G41" s="12"/>
      <c r="H41" s="10">
        <v>23653</v>
      </c>
      <c r="I41" s="10">
        <v>50785</v>
      </c>
      <c r="J41" s="12">
        <v>74438</v>
      </c>
      <c r="K41" s="12"/>
      <c r="L41" s="10">
        <v>11272282</v>
      </c>
      <c r="M41" s="10">
        <v>1895926</v>
      </c>
      <c r="N41" s="12">
        <v>13168208</v>
      </c>
      <c r="O41" s="12">
        <v>7602246</v>
      </c>
      <c r="P41" s="10"/>
      <c r="Q41" s="10">
        <v>4088393</v>
      </c>
      <c r="R41" s="12">
        <v>11690639</v>
      </c>
      <c r="S41" s="12">
        <v>4671201</v>
      </c>
      <c r="T41" s="10"/>
      <c r="U41" s="10">
        <v>19102589</v>
      </c>
      <c r="V41" s="10">
        <v>23773790</v>
      </c>
      <c r="W41" s="12">
        <v>48707075</v>
      </c>
      <c r="X41" s="12">
        <v>70308057</v>
      </c>
      <c r="Y41" s="10">
        <v>-21600982</v>
      </c>
      <c r="Z41" s="1">
        <v>-30.7233</v>
      </c>
      <c r="AA41" s="22">
        <v>70308057</v>
      </c>
    </row>
    <row r="42" spans="1:27" ht="12.75">
      <c r="A42" s="45" t="s">
        <v>37</v>
      </c>
      <c r="B42" s="46"/>
      <c r="C42" s="10">
        <v>159715586</v>
      </c>
      <c r="D42" s="11"/>
      <c r="E42" s="10">
        <v>68545263</v>
      </c>
      <c r="F42" s="12">
        <v>20400000</v>
      </c>
      <c r="G42" s="12"/>
      <c r="H42" s="10">
        <v>-1422351</v>
      </c>
      <c r="I42" s="10"/>
      <c r="J42" s="12">
        <v>-1422351</v>
      </c>
      <c r="K42" s="12">
        <v>1422351</v>
      </c>
      <c r="L42" s="10"/>
      <c r="M42" s="10"/>
      <c r="N42" s="12">
        <v>1422351</v>
      </c>
      <c r="O42" s="12"/>
      <c r="P42" s="10">
        <v>350455</v>
      </c>
      <c r="Q42" s="10">
        <v>555604</v>
      </c>
      <c r="R42" s="12">
        <v>906059</v>
      </c>
      <c r="S42" s="12">
        <v>461839</v>
      </c>
      <c r="T42" s="10"/>
      <c r="U42" s="10">
        <v>1525090</v>
      </c>
      <c r="V42" s="10">
        <v>1986929</v>
      </c>
      <c r="W42" s="12">
        <v>2892988</v>
      </c>
      <c r="X42" s="12">
        <v>20400000</v>
      </c>
      <c r="Y42" s="10">
        <v>-17507012</v>
      </c>
      <c r="Z42" s="1">
        <v>-85.8187</v>
      </c>
      <c r="AA42" s="22">
        <v>20400000</v>
      </c>
    </row>
    <row r="43" spans="1:27" ht="12.75">
      <c r="A43" s="45" t="s">
        <v>38</v>
      </c>
      <c r="B43" s="46"/>
      <c r="C43" s="10"/>
      <c r="D43" s="11"/>
      <c r="E43" s="10"/>
      <c r="F43" s="12"/>
      <c r="G43" s="12"/>
      <c r="H43" s="10"/>
      <c r="I43" s="10"/>
      <c r="J43" s="12"/>
      <c r="K43" s="12"/>
      <c r="L43" s="10"/>
      <c r="M43" s="10"/>
      <c r="N43" s="12"/>
      <c r="O43" s="12"/>
      <c r="P43" s="10"/>
      <c r="Q43" s="10"/>
      <c r="R43" s="12"/>
      <c r="S43" s="12"/>
      <c r="T43" s="10"/>
      <c r="U43" s="10"/>
      <c r="V43" s="10"/>
      <c r="W43" s="12"/>
      <c r="X43" s="12"/>
      <c r="Y43" s="10"/>
      <c r="Z43" s="1"/>
      <c r="AA43" s="22"/>
    </row>
    <row r="44" spans="1:27" ht="12.75">
      <c r="A44" s="45" t="s">
        <v>39</v>
      </c>
      <c r="B44" s="38"/>
      <c r="C44" s="10"/>
      <c r="D44" s="11"/>
      <c r="E44" s="10"/>
      <c r="F44" s="12"/>
      <c r="G44" s="12"/>
      <c r="H44" s="10"/>
      <c r="I44" s="10"/>
      <c r="J44" s="12"/>
      <c r="K44" s="12"/>
      <c r="L44" s="10"/>
      <c r="M44" s="10"/>
      <c r="N44" s="12"/>
      <c r="O44" s="12"/>
      <c r="P44" s="10"/>
      <c r="Q44" s="10"/>
      <c r="R44" s="12"/>
      <c r="S44" s="12"/>
      <c r="T44" s="10"/>
      <c r="U44" s="10"/>
      <c r="V44" s="10"/>
      <c r="W44" s="12"/>
      <c r="X44" s="12"/>
      <c r="Y44" s="10"/>
      <c r="Z44" s="1"/>
      <c r="AA44" s="22"/>
    </row>
    <row r="45" spans="1:27" ht="12.75">
      <c r="A45" s="45" t="s">
        <v>40</v>
      </c>
      <c r="B45" s="38"/>
      <c r="C45" s="13"/>
      <c r="D45" s="14"/>
      <c r="E45" s="13"/>
      <c r="F45" s="15"/>
      <c r="G45" s="15"/>
      <c r="H45" s="13"/>
      <c r="I45" s="13"/>
      <c r="J45" s="15"/>
      <c r="K45" s="15"/>
      <c r="L45" s="13"/>
      <c r="M45" s="13"/>
      <c r="N45" s="15"/>
      <c r="O45" s="15"/>
      <c r="P45" s="13"/>
      <c r="Q45" s="13"/>
      <c r="R45" s="15"/>
      <c r="S45" s="15"/>
      <c r="T45" s="13"/>
      <c r="U45" s="13"/>
      <c r="V45" s="13"/>
      <c r="W45" s="15"/>
      <c r="X45" s="15"/>
      <c r="Y45" s="13"/>
      <c r="Z45" s="2"/>
      <c r="AA45" s="23"/>
    </row>
    <row r="46" spans="1:27" ht="12.75">
      <c r="A46" s="45" t="s">
        <v>41</v>
      </c>
      <c r="B46" s="38"/>
      <c r="C46" s="16"/>
      <c r="D46" s="17"/>
      <c r="E46" s="16"/>
      <c r="F46" s="18"/>
      <c r="G46" s="18"/>
      <c r="H46" s="16"/>
      <c r="I46" s="16"/>
      <c r="J46" s="18"/>
      <c r="K46" s="18"/>
      <c r="L46" s="16"/>
      <c r="M46" s="16"/>
      <c r="N46" s="18"/>
      <c r="O46" s="18"/>
      <c r="P46" s="16"/>
      <c r="Q46" s="16"/>
      <c r="R46" s="18"/>
      <c r="S46" s="18"/>
      <c r="T46" s="16"/>
      <c r="U46" s="16"/>
      <c r="V46" s="16"/>
      <c r="W46" s="18"/>
      <c r="X46" s="18"/>
      <c r="Y46" s="16"/>
      <c r="Z46" s="3"/>
      <c r="AA46" s="24"/>
    </row>
    <row r="47" spans="1:27" ht="12.75">
      <c r="A47" s="47" t="s">
        <v>42</v>
      </c>
      <c r="B47" s="38"/>
      <c r="C47" s="10">
        <f aca="true" t="shared" si="7" ref="C47:Y47">SUM(C38:C46)</f>
        <v>338078649</v>
      </c>
      <c r="D47" s="11">
        <f t="shared" si="7"/>
        <v>0</v>
      </c>
      <c r="E47" s="10">
        <f t="shared" si="7"/>
        <v>128663978</v>
      </c>
      <c r="F47" s="12">
        <f t="shared" si="7"/>
        <v>92452218</v>
      </c>
      <c r="G47" s="12">
        <f t="shared" si="7"/>
        <v>35479</v>
      </c>
      <c r="H47" s="10">
        <f t="shared" si="7"/>
        <v>-1293226</v>
      </c>
      <c r="I47" s="10">
        <f t="shared" si="7"/>
        <v>790738</v>
      </c>
      <c r="J47" s="12">
        <f t="shared" si="7"/>
        <v>-467009</v>
      </c>
      <c r="K47" s="12">
        <f t="shared" si="7"/>
        <v>1573181</v>
      </c>
      <c r="L47" s="10">
        <f t="shared" si="7"/>
        <v>11315732</v>
      </c>
      <c r="M47" s="10">
        <f t="shared" si="7"/>
        <v>2370926</v>
      </c>
      <c r="N47" s="12">
        <f t="shared" si="7"/>
        <v>15259839</v>
      </c>
      <c r="O47" s="12">
        <f t="shared" si="7"/>
        <v>7612787</v>
      </c>
      <c r="P47" s="10">
        <f t="shared" si="7"/>
        <v>543207</v>
      </c>
      <c r="Q47" s="10">
        <f t="shared" si="7"/>
        <v>4828495</v>
      </c>
      <c r="R47" s="12">
        <f t="shared" si="7"/>
        <v>12984489</v>
      </c>
      <c r="S47" s="12">
        <f t="shared" si="7"/>
        <v>5134612</v>
      </c>
      <c r="T47" s="10">
        <f t="shared" si="7"/>
        <v>787855</v>
      </c>
      <c r="U47" s="10">
        <f t="shared" si="7"/>
        <v>20632552</v>
      </c>
      <c r="V47" s="10">
        <f t="shared" si="7"/>
        <v>26555019</v>
      </c>
      <c r="W47" s="12">
        <f t="shared" si="7"/>
        <v>54332338</v>
      </c>
      <c r="X47" s="12">
        <f t="shared" si="7"/>
        <v>92452218</v>
      </c>
      <c r="Y47" s="10">
        <f t="shared" si="7"/>
        <v>-38119880</v>
      </c>
      <c r="Z47" s="1">
        <f>+IF(X47&lt;&gt;0,+(Y47/X47)*100,0)</f>
        <v>-41.23197996180038</v>
      </c>
      <c r="AA47" s="22">
        <f>SUM(AA38:AA46)</f>
        <v>92452218</v>
      </c>
    </row>
    <row r="48" spans="1:27" ht="12.75">
      <c r="A48" s="48" t="s">
        <v>43</v>
      </c>
      <c r="B48" s="49"/>
      <c r="C48" s="10">
        <v>21320593</v>
      </c>
      <c r="D48" s="11"/>
      <c r="E48" s="10">
        <v>7384318</v>
      </c>
      <c r="F48" s="12">
        <v>8284318</v>
      </c>
      <c r="G48" s="12"/>
      <c r="H48" s="10"/>
      <c r="I48" s="10"/>
      <c r="J48" s="12"/>
      <c r="K48" s="12">
        <v>261632</v>
      </c>
      <c r="L48" s="10">
        <v>280311</v>
      </c>
      <c r="M48" s="10"/>
      <c r="N48" s="12">
        <v>541943</v>
      </c>
      <c r="O48" s="12"/>
      <c r="P48" s="10">
        <v>1091415</v>
      </c>
      <c r="Q48" s="10"/>
      <c r="R48" s="12">
        <v>1091415</v>
      </c>
      <c r="S48" s="12"/>
      <c r="T48" s="10"/>
      <c r="U48" s="10">
        <v>413488</v>
      </c>
      <c r="V48" s="10">
        <v>413488</v>
      </c>
      <c r="W48" s="12">
        <v>2046846</v>
      </c>
      <c r="X48" s="12">
        <v>8284318</v>
      </c>
      <c r="Y48" s="10">
        <v>-6237472</v>
      </c>
      <c r="Z48" s="1">
        <v>-75.2925</v>
      </c>
      <c r="AA48" s="22">
        <v>8284318</v>
      </c>
    </row>
    <row r="49" spans="1:27" ht="12.75">
      <c r="A49" s="48" t="s">
        <v>44</v>
      </c>
      <c r="B49" s="38"/>
      <c r="C49" s="16">
        <v>957760</v>
      </c>
      <c r="D49" s="17"/>
      <c r="E49" s="16"/>
      <c r="F49" s="18">
        <v>2082000</v>
      </c>
      <c r="G49" s="18"/>
      <c r="H49" s="16"/>
      <c r="I49" s="16"/>
      <c r="J49" s="18"/>
      <c r="K49" s="18"/>
      <c r="L49" s="16"/>
      <c r="M49" s="16"/>
      <c r="N49" s="18"/>
      <c r="O49" s="18"/>
      <c r="P49" s="16"/>
      <c r="Q49" s="16"/>
      <c r="R49" s="18"/>
      <c r="S49" s="18"/>
      <c r="T49" s="16"/>
      <c r="U49" s="16">
        <v>564403</v>
      </c>
      <c r="V49" s="16">
        <v>564403</v>
      </c>
      <c r="W49" s="18">
        <v>564403</v>
      </c>
      <c r="X49" s="18">
        <v>2082000</v>
      </c>
      <c r="Y49" s="16">
        <v>-1517597</v>
      </c>
      <c r="Z49" s="3">
        <v>-72.8913</v>
      </c>
      <c r="AA49" s="24">
        <v>2082000</v>
      </c>
    </row>
    <row r="50" spans="1:27" ht="12.75">
      <c r="A50" s="47" t="s">
        <v>45</v>
      </c>
      <c r="B50" s="38"/>
      <c r="C50" s="19">
        <f aca="true" t="shared" si="8" ref="C50:Y50">SUM(C48:C49)</f>
        <v>22278353</v>
      </c>
      <c r="D50" s="20">
        <f t="shared" si="8"/>
        <v>0</v>
      </c>
      <c r="E50" s="19">
        <f t="shared" si="8"/>
        <v>7384318</v>
      </c>
      <c r="F50" s="21">
        <f t="shared" si="8"/>
        <v>10366318</v>
      </c>
      <c r="G50" s="21">
        <f t="shared" si="8"/>
        <v>0</v>
      </c>
      <c r="H50" s="19">
        <f t="shared" si="8"/>
        <v>0</v>
      </c>
      <c r="I50" s="19">
        <f t="shared" si="8"/>
        <v>0</v>
      </c>
      <c r="J50" s="21">
        <f t="shared" si="8"/>
        <v>0</v>
      </c>
      <c r="K50" s="21">
        <f t="shared" si="8"/>
        <v>261632</v>
      </c>
      <c r="L50" s="19">
        <f t="shared" si="8"/>
        <v>280311</v>
      </c>
      <c r="M50" s="19">
        <f t="shared" si="8"/>
        <v>0</v>
      </c>
      <c r="N50" s="21">
        <f t="shared" si="8"/>
        <v>541943</v>
      </c>
      <c r="O50" s="21">
        <f t="shared" si="8"/>
        <v>0</v>
      </c>
      <c r="P50" s="19">
        <f t="shared" si="8"/>
        <v>1091415</v>
      </c>
      <c r="Q50" s="19">
        <f t="shared" si="8"/>
        <v>0</v>
      </c>
      <c r="R50" s="21">
        <f t="shared" si="8"/>
        <v>1091415</v>
      </c>
      <c r="S50" s="21">
        <f t="shared" si="8"/>
        <v>0</v>
      </c>
      <c r="T50" s="19">
        <f t="shared" si="8"/>
        <v>0</v>
      </c>
      <c r="U50" s="19">
        <f t="shared" si="8"/>
        <v>977891</v>
      </c>
      <c r="V50" s="19">
        <f t="shared" si="8"/>
        <v>977891</v>
      </c>
      <c r="W50" s="21">
        <f t="shared" si="8"/>
        <v>2611249</v>
      </c>
      <c r="X50" s="21">
        <f t="shared" si="8"/>
        <v>10366318</v>
      </c>
      <c r="Y50" s="19">
        <f t="shared" si="8"/>
        <v>-7755069</v>
      </c>
      <c r="Z50" s="4">
        <f>+IF(X50&lt;&gt;0,+(Y50/X50)*100,0)</f>
        <v>-74.81025567612338</v>
      </c>
      <c r="AA50" s="25">
        <f>SUM(AA48:AA49)</f>
        <v>10366318</v>
      </c>
    </row>
    <row r="51" spans="1:27" ht="12.75">
      <c r="A51" s="50" t="s">
        <v>91</v>
      </c>
      <c r="B51" s="38"/>
      <c r="C51" s="10"/>
      <c r="D51" s="11"/>
      <c r="E51" s="10"/>
      <c r="F51" s="12"/>
      <c r="G51" s="12"/>
      <c r="H51" s="10"/>
      <c r="I51" s="10"/>
      <c r="J51" s="12"/>
      <c r="K51" s="12"/>
      <c r="L51" s="10"/>
      <c r="M51" s="10"/>
      <c r="N51" s="12"/>
      <c r="O51" s="12"/>
      <c r="P51" s="10"/>
      <c r="Q51" s="10"/>
      <c r="R51" s="12"/>
      <c r="S51" s="12"/>
      <c r="T51" s="10"/>
      <c r="U51" s="10"/>
      <c r="V51" s="10"/>
      <c r="W51" s="12"/>
      <c r="X51" s="12"/>
      <c r="Y51" s="10"/>
      <c r="Z51" s="1"/>
      <c r="AA51" s="22"/>
    </row>
    <row r="52" spans="1:27" ht="12.75">
      <c r="A52" s="48" t="s">
        <v>46</v>
      </c>
      <c r="B52" s="38"/>
      <c r="C52" s="13"/>
      <c r="D52" s="14"/>
      <c r="E52" s="13"/>
      <c r="F52" s="15"/>
      <c r="G52" s="15"/>
      <c r="H52" s="13"/>
      <c r="I52" s="13"/>
      <c r="J52" s="15"/>
      <c r="K52" s="15"/>
      <c r="L52" s="13"/>
      <c r="M52" s="13"/>
      <c r="N52" s="15"/>
      <c r="O52" s="15"/>
      <c r="P52" s="13"/>
      <c r="Q52" s="13"/>
      <c r="R52" s="15"/>
      <c r="S52" s="15"/>
      <c r="T52" s="13"/>
      <c r="U52" s="13"/>
      <c r="V52" s="13"/>
      <c r="W52" s="15"/>
      <c r="X52" s="15"/>
      <c r="Y52" s="13"/>
      <c r="Z52" s="2"/>
      <c r="AA52" s="23"/>
    </row>
    <row r="53" spans="1:27" ht="12.75">
      <c r="A53" s="48" t="s">
        <v>47</v>
      </c>
      <c r="B53" s="38"/>
      <c r="C53" s="16"/>
      <c r="D53" s="17"/>
      <c r="E53" s="16"/>
      <c r="F53" s="18"/>
      <c r="G53" s="18"/>
      <c r="H53" s="16"/>
      <c r="I53" s="16"/>
      <c r="J53" s="18"/>
      <c r="K53" s="18"/>
      <c r="L53" s="16"/>
      <c r="M53" s="16"/>
      <c r="N53" s="18"/>
      <c r="O53" s="18"/>
      <c r="P53" s="16"/>
      <c r="Q53" s="16"/>
      <c r="R53" s="18"/>
      <c r="S53" s="18"/>
      <c r="T53" s="16"/>
      <c r="U53" s="16"/>
      <c r="V53" s="16"/>
      <c r="W53" s="18"/>
      <c r="X53" s="18"/>
      <c r="Y53" s="16"/>
      <c r="Z53" s="3"/>
      <c r="AA53" s="24"/>
    </row>
    <row r="54" spans="1:27" ht="12.75">
      <c r="A54" s="47" t="s">
        <v>48</v>
      </c>
      <c r="B54" s="38"/>
      <c r="C54" s="10">
        <f aca="true" t="shared" si="9" ref="C54:Y54">SUM(C52:C53)</f>
        <v>0</v>
      </c>
      <c r="D54" s="11">
        <f t="shared" si="9"/>
        <v>0</v>
      </c>
      <c r="E54" s="10">
        <f t="shared" si="9"/>
        <v>0</v>
      </c>
      <c r="F54" s="12">
        <f t="shared" si="9"/>
        <v>0</v>
      </c>
      <c r="G54" s="12">
        <f t="shared" si="9"/>
        <v>0</v>
      </c>
      <c r="H54" s="10">
        <f t="shared" si="9"/>
        <v>0</v>
      </c>
      <c r="I54" s="10">
        <f t="shared" si="9"/>
        <v>0</v>
      </c>
      <c r="J54" s="12">
        <f t="shared" si="9"/>
        <v>0</v>
      </c>
      <c r="K54" s="12">
        <f t="shared" si="9"/>
        <v>0</v>
      </c>
      <c r="L54" s="10">
        <f t="shared" si="9"/>
        <v>0</v>
      </c>
      <c r="M54" s="10">
        <f t="shared" si="9"/>
        <v>0</v>
      </c>
      <c r="N54" s="12">
        <f t="shared" si="9"/>
        <v>0</v>
      </c>
      <c r="O54" s="12">
        <f t="shared" si="9"/>
        <v>0</v>
      </c>
      <c r="P54" s="10">
        <f t="shared" si="9"/>
        <v>0</v>
      </c>
      <c r="Q54" s="10">
        <f t="shared" si="9"/>
        <v>0</v>
      </c>
      <c r="R54" s="12">
        <f t="shared" si="9"/>
        <v>0</v>
      </c>
      <c r="S54" s="12">
        <f t="shared" si="9"/>
        <v>0</v>
      </c>
      <c r="T54" s="10">
        <f t="shared" si="9"/>
        <v>0</v>
      </c>
      <c r="U54" s="10">
        <f t="shared" si="9"/>
        <v>0</v>
      </c>
      <c r="V54" s="10">
        <f t="shared" si="9"/>
        <v>0</v>
      </c>
      <c r="W54" s="12">
        <f t="shared" si="9"/>
        <v>0</v>
      </c>
      <c r="X54" s="12">
        <f t="shared" si="9"/>
        <v>0</v>
      </c>
      <c r="Y54" s="10">
        <f t="shared" si="9"/>
        <v>0</v>
      </c>
      <c r="Z54" s="1">
        <f>+IF(X54&lt;&gt;0,+(Y54/X54)*100,0)</f>
        <v>0</v>
      </c>
      <c r="AA54" s="22">
        <f>SUM(AA52:AA53)</f>
        <v>0</v>
      </c>
    </row>
    <row r="55" spans="1:27" ht="12.75">
      <c r="A55" s="48" t="s">
        <v>49</v>
      </c>
      <c r="B55" s="49"/>
      <c r="C55" s="10">
        <v>17196272</v>
      </c>
      <c r="D55" s="11"/>
      <c r="E55" s="10"/>
      <c r="F55" s="12"/>
      <c r="G55" s="12"/>
      <c r="H55" s="10"/>
      <c r="I55" s="10"/>
      <c r="J55" s="12"/>
      <c r="K55" s="12"/>
      <c r="L55" s="10"/>
      <c r="M55" s="10"/>
      <c r="N55" s="12"/>
      <c r="O55" s="12"/>
      <c r="P55" s="10"/>
      <c r="Q55" s="10"/>
      <c r="R55" s="12"/>
      <c r="S55" s="12"/>
      <c r="T55" s="10"/>
      <c r="U55" s="10"/>
      <c r="V55" s="10"/>
      <c r="W55" s="12"/>
      <c r="X55" s="12"/>
      <c r="Y55" s="10"/>
      <c r="Z55" s="1"/>
      <c r="AA55" s="22"/>
    </row>
    <row r="56" spans="1:27" ht="12.75">
      <c r="A56" s="48" t="s">
        <v>50</v>
      </c>
      <c r="B56" s="38"/>
      <c r="C56" s="16"/>
      <c r="D56" s="17"/>
      <c r="E56" s="16"/>
      <c r="F56" s="18"/>
      <c r="G56" s="18"/>
      <c r="H56" s="16"/>
      <c r="I56" s="16"/>
      <c r="J56" s="18"/>
      <c r="K56" s="18"/>
      <c r="L56" s="16"/>
      <c r="M56" s="16"/>
      <c r="N56" s="18"/>
      <c r="O56" s="18"/>
      <c r="P56" s="16"/>
      <c r="Q56" s="16"/>
      <c r="R56" s="18"/>
      <c r="S56" s="18"/>
      <c r="T56" s="16"/>
      <c r="U56" s="16"/>
      <c r="V56" s="16"/>
      <c r="W56" s="18"/>
      <c r="X56" s="18"/>
      <c r="Y56" s="16"/>
      <c r="Z56" s="3"/>
      <c r="AA56" s="24"/>
    </row>
    <row r="57" spans="1:27" ht="12.75">
      <c r="A57" s="47" t="s">
        <v>92</v>
      </c>
      <c r="B57" s="38"/>
      <c r="C57" s="19">
        <f aca="true" t="shared" si="10" ref="C57:Y57">SUM(C55:C56)</f>
        <v>17196272</v>
      </c>
      <c r="D57" s="20">
        <f t="shared" si="10"/>
        <v>0</v>
      </c>
      <c r="E57" s="19">
        <f t="shared" si="10"/>
        <v>0</v>
      </c>
      <c r="F57" s="21">
        <f t="shared" si="10"/>
        <v>0</v>
      </c>
      <c r="G57" s="21">
        <f t="shared" si="10"/>
        <v>0</v>
      </c>
      <c r="H57" s="19">
        <f t="shared" si="10"/>
        <v>0</v>
      </c>
      <c r="I57" s="19">
        <f t="shared" si="10"/>
        <v>0</v>
      </c>
      <c r="J57" s="21">
        <f t="shared" si="10"/>
        <v>0</v>
      </c>
      <c r="K57" s="21">
        <f t="shared" si="10"/>
        <v>0</v>
      </c>
      <c r="L57" s="19">
        <f t="shared" si="10"/>
        <v>0</v>
      </c>
      <c r="M57" s="19">
        <f t="shared" si="10"/>
        <v>0</v>
      </c>
      <c r="N57" s="21">
        <f t="shared" si="10"/>
        <v>0</v>
      </c>
      <c r="O57" s="21">
        <f t="shared" si="10"/>
        <v>0</v>
      </c>
      <c r="P57" s="19">
        <f t="shared" si="10"/>
        <v>0</v>
      </c>
      <c r="Q57" s="19">
        <f t="shared" si="10"/>
        <v>0</v>
      </c>
      <c r="R57" s="21">
        <f t="shared" si="10"/>
        <v>0</v>
      </c>
      <c r="S57" s="21">
        <f t="shared" si="10"/>
        <v>0</v>
      </c>
      <c r="T57" s="19">
        <f t="shared" si="10"/>
        <v>0</v>
      </c>
      <c r="U57" s="19">
        <f t="shared" si="10"/>
        <v>0</v>
      </c>
      <c r="V57" s="19">
        <f t="shared" si="10"/>
        <v>0</v>
      </c>
      <c r="W57" s="21">
        <f t="shared" si="10"/>
        <v>0</v>
      </c>
      <c r="X57" s="21">
        <f t="shared" si="10"/>
        <v>0</v>
      </c>
      <c r="Y57" s="19">
        <f t="shared" si="10"/>
        <v>0</v>
      </c>
      <c r="Z57" s="4">
        <f>+IF(X57&lt;&gt;0,+(Y57/X57)*100,0)</f>
        <v>0</v>
      </c>
      <c r="AA57" s="25">
        <f>SUM(AA55:AA56)</f>
        <v>0</v>
      </c>
    </row>
    <row r="58" spans="1:27" ht="12.75">
      <c r="A58" s="50" t="s">
        <v>51</v>
      </c>
      <c r="B58" s="38"/>
      <c r="C58" s="10"/>
      <c r="D58" s="11"/>
      <c r="E58" s="10"/>
      <c r="F58" s="12"/>
      <c r="G58" s="12"/>
      <c r="H58" s="10"/>
      <c r="I58" s="10"/>
      <c r="J58" s="12"/>
      <c r="K58" s="12"/>
      <c r="L58" s="10"/>
      <c r="M58" s="10"/>
      <c r="N58" s="12"/>
      <c r="O58" s="12"/>
      <c r="P58" s="10"/>
      <c r="Q58" s="10"/>
      <c r="R58" s="12"/>
      <c r="S58" s="12"/>
      <c r="T58" s="10"/>
      <c r="U58" s="10"/>
      <c r="V58" s="10"/>
      <c r="W58" s="12"/>
      <c r="X58" s="12"/>
      <c r="Y58" s="10"/>
      <c r="Z58" s="1"/>
      <c r="AA58" s="22"/>
    </row>
    <row r="59" spans="1:27" ht="12.75">
      <c r="A59" s="48" t="s">
        <v>52</v>
      </c>
      <c r="B59" s="38"/>
      <c r="C59" s="13"/>
      <c r="D59" s="14"/>
      <c r="E59" s="13"/>
      <c r="F59" s="15"/>
      <c r="G59" s="15"/>
      <c r="H59" s="13"/>
      <c r="I59" s="13"/>
      <c r="J59" s="15"/>
      <c r="K59" s="15"/>
      <c r="L59" s="13"/>
      <c r="M59" s="13"/>
      <c r="N59" s="15"/>
      <c r="O59" s="15"/>
      <c r="P59" s="13"/>
      <c r="Q59" s="13"/>
      <c r="R59" s="15"/>
      <c r="S59" s="15"/>
      <c r="T59" s="13"/>
      <c r="U59" s="13"/>
      <c r="V59" s="13"/>
      <c r="W59" s="15"/>
      <c r="X59" s="15"/>
      <c r="Y59" s="13"/>
      <c r="Z59" s="2"/>
      <c r="AA59" s="23"/>
    </row>
    <row r="60" spans="1:27" ht="12.75">
      <c r="A60" s="48" t="s">
        <v>53</v>
      </c>
      <c r="B60" s="38"/>
      <c r="C60" s="16"/>
      <c r="D60" s="17"/>
      <c r="E60" s="16"/>
      <c r="F60" s="18"/>
      <c r="G60" s="18"/>
      <c r="H60" s="16"/>
      <c r="I60" s="16"/>
      <c r="J60" s="18"/>
      <c r="K60" s="18"/>
      <c r="L60" s="16"/>
      <c r="M60" s="16"/>
      <c r="N60" s="18"/>
      <c r="O60" s="18"/>
      <c r="P60" s="16"/>
      <c r="Q60" s="16"/>
      <c r="R60" s="18"/>
      <c r="S60" s="18"/>
      <c r="T60" s="16"/>
      <c r="U60" s="16"/>
      <c r="V60" s="16"/>
      <c r="W60" s="18"/>
      <c r="X60" s="18"/>
      <c r="Y60" s="16"/>
      <c r="Z60" s="3"/>
      <c r="AA60" s="24"/>
    </row>
    <row r="61" spans="1:27" ht="12.75">
      <c r="A61" s="47" t="s">
        <v>54</v>
      </c>
      <c r="B61" s="38"/>
      <c r="C61" s="10">
        <f aca="true" t="shared" si="11" ref="C61:Y61">SUM(C59:C60)</f>
        <v>0</v>
      </c>
      <c r="D61" s="11">
        <f t="shared" si="11"/>
        <v>0</v>
      </c>
      <c r="E61" s="10">
        <f t="shared" si="11"/>
        <v>0</v>
      </c>
      <c r="F61" s="12">
        <f t="shared" si="11"/>
        <v>0</v>
      </c>
      <c r="G61" s="12">
        <f t="shared" si="11"/>
        <v>0</v>
      </c>
      <c r="H61" s="10">
        <f t="shared" si="11"/>
        <v>0</v>
      </c>
      <c r="I61" s="10">
        <f t="shared" si="11"/>
        <v>0</v>
      </c>
      <c r="J61" s="12">
        <f t="shared" si="11"/>
        <v>0</v>
      </c>
      <c r="K61" s="12">
        <f t="shared" si="11"/>
        <v>0</v>
      </c>
      <c r="L61" s="10">
        <f t="shared" si="11"/>
        <v>0</v>
      </c>
      <c r="M61" s="10">
        <f t="shared" si="11"/>
        <v>0</v>
      </c>
      <c r="N61" s="12">
        <f t="shared" si="11"/>
        <v>0</v>
      </c>
      <c r="O61" s="12">
        <f t="shared" si="11"/>
        <v>0</v>
      </c>
      <c r="P61" s="10">
        <f t="shared" si="11"/>
        <v>0</v>
      </c>
      <c r="Q61" s="10">
        <f t="shared" si="11"/>
        <v>0</v>
      </c>
      <c r="R61" s="12">
        <f t="shared" si="11"/>
        <v>0</v>
      </c>
      <c r="S61" s="12">
        <f t="shared" si="11"/>
        <v>0</v>
      </c>
      <c r="T61" s="10">
        <f t="shared" si="11"/>
        <v>0</v>
      </c>
      <c r="U61" s="10">
        <f t="shared" si="11"/>
        <v>0</v>
      </c>
      <c r="V61" s="10">
        <f t="shared" si="11"/>
        <v>0</v>
      </c>
      <c r="W61" s="12">
        <f t="shared" si="11"/>
        <v>0</v>
      </c>
      <c r="X61" s="12">
        <f t="shared" si="11"/>
        <v>0</v>
      </c>
      <c r="Y61" s="10">
        <f t="shared" si="11"/>
        <v>0</v>
      </c>
      <c r="Z61" s="1">
        <f>+IF(X61&lt;&gt;0,+(Y61/X61)*100,0)</f>
        <v>0</v>
      </c>
      <c r="AA61" s="22">
        <f>SUM(AA59:AA60)</f>
        <v>0</v>
      </c>
    </row>
    <row r="62" spans="1:27" ht="12.75">
      <c r="A62" s="51" t="s">
        <v>55</v>
      </c>
      <c r="B62" s="38"/>
      <c r="C62" s="13"/>
      <c r="D62" s="14"/>
      <c r="E62" s="13"/>
      <c r="F62" s="15"/>
      <c r="G62" s="15"/>
      <c r="H62" s="13"/>
      <c r="I62" s="13"/>
      <c r="J62" s="15"/>
      <c r="K62" s="15"/>
      <c r="L62" s="13"/>
      <c r="M62" s="13"/>
      <c r="N62" s="15"/>
      <c r="O62" s="15"/>
      <c r="P62" s="13"/>
      <c r="Q62" s="13"/>
      <c r="R62" s="15"/>
      <c r="S62" s="15"/>
      <c r="T62" s="13"/>
      <c r="U62" s="13"/>
      <c r="V62" s="13"/>
      <c r="W62" s="15"/>
      <c r="X62" s="15"/>
      <c r="Y62" s="13"/>
      <c r="Z62" s="2"/>
      <c r="AA62" s="23"/>
    </row>
    <row r="63" spans="1:27" ht="12.75">
      <c r="A63" s="50" t="s">
        <v>56</v>
      </c>
      <c r="B63" s="38"/>
      <c r="C63" s="10"/>
      <c r="D63" s="11"/>
      <c r="E63" s="10"/>
      <c r="F63" s="12"/>
      <c r="G63" s="12"/>
      <c r="H63" s="10"/>
      <c r="I63" s="10"/>
      <c r="J63" s="12"/>
      <c r="K63" s="12"/>
      <c r="L63" s="10"/>
      <c r="M63" s="10"/>
      <c r="N63" s="12"/>
      <c r="O63" s="12"/>
      <c r="P63" s="10"/>
      <c r="Q63" s="10"/>
      <c r="R63" s="12"/>
      <c r="S63" s="12"/>
      <c r="T63" s="10"/>
      <c r="U63" s="10"/>
      <c r="V63" s="10"/>
      <c r="W63" s="12"/>
      <c r="X63" s="12"/>
      <c r="Y63" s="10"/>
      <c r="Z63" s="1"/>
      <c r="AA63" s="22"/>
    </row>
    <row r="64" spans="1:27" ht="12.75">
      <c r="A64" s="50" t="s">
        <v>57</v>
      </c>
      <c r="B64" s="38"/>
      <c r="C64" s="10">
        <v>3341642</v>
      </c>
      <c r="D64" s="11"/>
      <c r="E64" s="10">
        <v>9900000</v>
      </c>
      <c r="F64" s="12">
        <v>2841194</v>
      </c>
      <c r="G64" s="12"/>
      <c r="H64" s="10"/>
      <c r="I64" s="10"/>
      <c r="J64" s="12"/>
      <c r="K64" s="12"/>
      <c r="L64" s="10"/>
      <c r="M64" s="10"/>
      <c r="N64" s="12"/>
      <c r="O64" s="12"/>
      <c r="P64" s="10">
        <v>1132593</v>
      </c>
      <c r="Q64" s="10"/>
      <c r="R64" s="12">
        <v>1132593</v>
      </c>
      <c r="S64" s="12"/>
      <c r="T64" s="10"/>
      <c r="U64" s="10">
        <v>752742</v>
      </c>
      <c r="V64" s="10">
        <v>752742</v>
      </c>
      <c r="W64" s="12">
        <v>1885335</v>
      </c>
      <c r="X64" s="12">
        <v>2841194</v>
      </c>
      <c r="Y64" s="10">
        <v>-955859</v>
      </c>
      <c r="Z64" s="1">
        <v>-33.6429</v>
      </c>
      <c r="AA64" s="22">
        <v>2841194</v>
      </c>
    </row>
    <row r="65" spans="1:27" ht="12.75">
      <c r="A65" s="51" t="s">
        <v>58</v>
      </c>
      <c r="B65" s="49"/>
      <c r="C65" s="10"/>
      <c r="D65" s="11"/>
      <c r="E65" s="10"/>
      <c r="F65" s="12"/>
      <c r="G65" s="12"/>
      <c r="H65" s="10"/>
      <c r="I65" s="10"/>
      <c r="J65" s="12"/>
      <c r="K65" s="12"/>
      <c r="L65" s="10"/>
      <c r="M65" s="10"/>
      <c r="N65" s="12"/>
      <c r="O65" s="12"/>
      <c r="P65" s="10"/>
      <c r="Q65" s="10"/>
      <c r="R65" s="12"/>
      <c r="S65" s="12"/>
      <c r="T65" s="10"/>
      <c r="U65" s="10"/>
      <c r="V65" s="10"/>
      <c r="W65" s="12"/>
      <c r="X65" s="12"/>
      <c r="Y65" s="10"/>
      <c r="Z65" s="1"/>
      <c r="AA65" s="22"/>
    </row>
    <row r="66" spans="1:27" ht="12.75">
      <c r="A66" s="50" t="s">
        <v>59</v>
      </c>
      <c r="B66" s="38"/>
      <c r="C66" s="10"/>
      <c r="D66" s="11"/>
      <c r="E66" s="10"/>
      <c r="F66" s="12"/>
      <c r="G66" s="12"/>
      <c r="H66" s="10"/>
      <c r="I66" s="10"/>
      <c r="J66" s="12"/>
      <c r="K66" s="12"/>
      <c r="L66" s="10"/>
      <c r="M66" s="10"/>
      <c r="N66" s="12"/>
      <c r="O66" s="12"/>
      <c r="P66" s="10"/>
      <c r="Q66" s="10"/>
      <c r="R66" s="12"/>
      <c r="S66" s="12"/>
      <c r="T66" s="10"/>
      <c r="U66" s="10"/>
      <c r="V66" s="10"/>
      <c r="W66" s="12"/>
      <c r="X66" s="12"/>
      <c r="Y66" s="10"/>
      <c r="Z66" s="1"/>
      <c r="AA66" s="22"/>
    </row>
    <row r="67" spans="1:27" ht="12.75">
      <c r="A67" s="50" t="s">
        <v>60</v>
      </c>
      <c r="B67" s="38"/>
      <c r="C67" s="16"/>
      <c r="D67" s="17"/>
      <c r="E67" s="16"/>
      <c r="F67" s="18"/>
      <c r="G67" s="18"/>
      <c r="H67" s="16"/>
      <c r="I67" s="16"/>
      <c r="J67" s="18"/>
      <c r="K67" s="18"/>
      <c r="L67" s="16"/>
      <c r="M67" s="16"/>
      <c r="N67" s="18"/>
      <c r="O67" s="18"/>
      <c r="P67" s="16"/>
      <c r="Q67" s="16"/>
      <c r="R67" s="18"/>
      <c r="S67" s="18"/>
      <c r="T67" s="16"/>
      <c r="U67" s="16"/>
      <c r="V67" s="16"/>
      <c r="W67" s="18"/>
      <c r="X67" s="18"/>
      <c r="Y67" s="16"/>
      <c r="Z67" s="3"/>
      <c r="AA67" s="24"/>
    </row>
    <row r="68" spans="1:27" ht="4.5" customHeight="1">
      <c r="A68" s="50"/>
      <c r="B68" s="38"/>
      <c r="C68" s="10"/>
      <c r="D68" s="11"/>
      <c r="E68" s="10"/>
      <c r="F68" s="12"/>
      <c r="G68" s="12"/>
      <c r="H68" s="10"/>
      <c r="I68" s="10"/>
      <c r="J68" s="12"/>
      <c r="K68" s="12"/>
      <c r="L68" s="10"/>
      <c r="M68" s="10"/>
      <c r="N68" s="12"/>
      <c r="O68" s="12"/>
      <c r="P68" s="10"/>
      <c r="Q68" s="10"/>
      <c r="R68" s="12"/>
      <c r="S68" s="12"/>
      <c r="T68" s="10"/>
      <c r="U68" s="10"/>
      <c r="V68" s="10"/>
      <c r="W68" s="12"/>
      <c r="X68" s="12"/>
      <c r="Y68" s="10"/>
      <c r="Z68" s="1"/>
      <c r="AA68" s="22"/>
    </row>
    <row r="69" spans="1:27" ht="12.75">
      <c r="A69" s="44" t="s">
        <v>63</v>
      </c>
      <c r="B69" s="38" t="s">
        <v>64</v>
      </c>
      <c r="C69" s="39">
        <f aca="true" t="shared" si="12" ref="C69:Y69">C79+C82+C83+C86+C89+C90+SUM(C93:C99)</f>
        <v>9922731</v>
      </c>
      <c r="D69" s="40">
        <f t="shared" si="12"/>
        <v>0</v>
      </c>
      <c r="E69" s="39">
        <f t="shared" si="12"/>
        <v>67238956</v>
      </c>
      <c r="F69" s="41">
        <f t="shared" si="12"/>
        <v>513849</v>
      </c>
      <c r="G69" s="41">
        <f t="shared" si="12"/>
        <v>0</v>
      </c>
      <c r="H69" s="39">
        <f t="shared" si="12"/>
        <v>0</v>
      </c>
      <c r="I69" s="39">
        <f t="shared" si="12"/>
        <v>15270</v>
      </c>
      <c r="J69" s="41">
        <f t="shared" si="12"/>
        <v>15270</v>
      </c>
      <c r="K69" s="41">
        <f t="shared" si="12"/>
        <v>1191091</v>
      </c>
      <c r="L69" s="39">
        <f t="shared" si="12"/>
        <v>3668707</v>
      </c>
      <c r="M69" s="39">
        <f t="shared" si="12"/>
        <v>3509084</v>
      </c>
      <c r="N69" s="41">
        <f t="shared" si="12"/>
        <v>8368882</v>
      </c>
      <c r="O69" s="41">
        <f t="shared" si="12"/>
        <v>159859</v>
      </c>
      <c r="P69" s="39">
        <f t="shared" si="12"/>
        <v>1852700</v>
      </c>
      <c r="Q69" s="39">
        <f t="shared" si="12"/>
        <v>0</v>
      </c>
      <c r="R69" s="41">
        <f t="shared" si="12"/>
        <v>2012559</v>
      </c>
      <c r="S69" s="41">
        <f t="shared" si="12"/>
        <v>414091</v>
      </c>
      <c r="T69" s="39">
        <f t="shared" si="12"/>
        <v>47279</v>
      </c>
      <c r="U69" s="39">
        <f t="shared" si="12"/>
        <v>250325</v>
      </c>
      <c r="V69" s="39">
        <f t="shared" si="12"/>
        <v>711695</v>
      </c>
      <c r="W69" s="41">
        <f t="shared" si="12"/>
        <v>11108406</v>
      </c>
      <c r="X69" s="41">
        <f t="shared" si="12"/>
        <v>513849</v>
      </c>
      <c r="Y69" s="39">
        <f t="shared" si="12"/>
        <v>10594557</v>
      </c>
      <c r="Z69" s="42">
        <f>+IF(X69&lt;&gt;0,+(Y69/X69)*100,0)</f>
        <v>2061.803564860494</v>
      </c>
      <c r="AA69" s="43">
        <f>AA79+AA82+AA83+AA86+AA89+AA90+SUM(AA93:AA99)</f>
        <v>513849</v>
      </c>
    </row>
    <row r="70" spans="1:27" ht="12.75">
      <c r="A70" s="45" t="s">
        <v>33</v>
      </c>
      <c r="B70" s="46"/>
      <c r="C70" s="10"/>
      <c r="D70" s="11"/>
      <c r="E70" s="10"/>
      <c r="F70" s="12"/>
      <c r="G70" s="12"/>
      <c r="H70" s="10"/>
      <c r="I70" s="10"/>
      <c r="J70" s="12"/>
      <c r="K70" s="12"/>
      <c r="L70" s="10"/>
      <c r="M70" s="10"/>
      <c r="N70" s="12"/>
      <c r="O70" s="12"/>
      <c r="P70" s="10"/>
      <c r="Q70" s="10"/>
      <c r="R70" s="12"/>
      <c r="S70" s="12"/>
      <c r="T70" s="10"/>
      <c r="U70" s="10"/>
      <c r="V70" s="10"/>
      <c r="W70" s="12"/>
      <c r="X70" s="12"/>
      <c r="Y70" s="10"/>
      <c r="Z70" s="1"/>
      <c r="AA70" s="22"/>
    </row>
    <row r="71" spans="1:27" ht="12.75">
      <c r="A71" s="45" t="s">
        <v>34</v>
      </c>
      <c r="B71" s="46"/>
      <c r="C71" s="10"/>
      <c r="D71" s="11"/>
      <c r="E71" s="10"/>
      <c r="F71" s="12"/>
      <c r="G71" s="12"/>
      <c r="H71" s="10"/>
      <c r="I71" s="10"/>
      <c r="J71" s="12"/>
      <c r="K71" s="12"/>
      <c r="L71" s="10"/>
      <c r="M71" s="10"/>
      <c r="N71" s="12"/>
      <c r="O71" s="12"/>
      <c r="P71" s="10"/>
      <c r="Q71" s="10"/>
      <c r="R71" s="12"/>
      <c r="S71" s="12"/>
      <c r="T71" s="10"/>
      <c r="U71" s="10"/>
      <c r="V71" s="10"/>
      <c r="W71" s="12"/>
      <c r="X71" s="12"/>
      <c r="Y71" s="10"/>
      <c r="Z71" s="1"/>
      <c r="AA71" s="22"/>
    </row>
    <row r="72" spans="1:27" ht="12.75">
      <c r="A72" s="45" t="s">
        <v>35</v>
      </c>
      <c r="B72" s="46"/>
      <c r="C72" s="10">
        <v>9922731</v>
      </c>
      <c r="D72" s="11"/>
      <c r="E72" s="10">
        <v>57302956</v>
      </c>
      <c r="F72" s="12">
        <v>498579</v>
      </c>
      <c r="G72" s="12"/>
      <c r="H72" s="10"/>
      <c r="I72" s="10"/>
      <c r="J72" s="12"/>
      <c r="K72" s="12">
        <v>1191091</v>
      </c>
      <c r="L72" s="10">
        <v>3668707</v>
      </c>
      <c r="M72" s="10">
        <v>3509084</v>
      </c>
      <c r="N72" s="12">
        <v>8368882</v>
      </c>
      <c r="O72" s="12">
        <v>159859</v>
      </c>
      <c r="P72" s="10">
        <v>1852700</v>
      </c>
      <c r="Q72" s="10"/>
      <c r="R72" s="12">
        <v>2012559</v>
      </c>
      <c r="S72" s="12">
        <v>414091</v>
      </c>
      <c r="T72" s="10">
        <v>47279</v>
      </c>
      <c r="U72" s="10">
        <v>250325</v>
      </c>
      <c r="V72" s="10">
        <v>711695</v>
      </c>
      <c r="W72" s="12">
        <v>11093136</v>
      </c>
      <c r="X72" s="12">
        <v>498579</v>
      </c>
      <c r="Y72" s="10">
        <v>10594557</v>
      </c>
      <c r="Z72" s="1">
        <v>2124.9505</v>
      </c>
      <c r="AA72" s="22">
        <v>498579</v>
      </c>
    </row>
    <row r="73" spans="1:27" ht="12.75">
      <c r="A73" s="45" t="s">
        <v>36</v>
      </c>
      <c r="B73" s="46"/>
      <c r="C73" s="10"/>
      <c r="D73" s="11"/>
      <c r="E73" s="10"/>
      <c r="F73" s="12"/>
      <c r="G73" s="12"/>
      <c r="H73" s="10"/>
      <c r="I73" s="10"/>
      <c r="J73" s="12"/>
      <c r="K73" s="12"/>
      <c r="L73" s="10"/>
      <c r="M73" s="10"/>
      <c r="N73" s="12"/>
      <c r="O73" s="12"/>
      <c r="P73" s="10"/>
      <c r="Q73" s="10"/>
      <c r="R73" s="12"/>
      <c r="S73" s="12"/>
      <c r="T73" s="10"/>
      <c r="U73" s="10"/>
      <c r="V73" s="10"/>
      <c r="W73" s="12"/>
      <c r="X73" s="12"/>
      <c r="Y73" s="10"/>
      <c r="Z73" s="1"/>
      <c r="AA73" s="22"/>
    </row>
    <row r="74" spans="1:27" ht="12.75">
      <c r="A74" s="45" t="s">
        <v>37</v>
      </c>
      <c r="B74" s="46"/>
      <c r="C74" s="10"/>
      <c r="D74" s="11"/>
      <c r="E74" s="10"/>
      <c r="F74" s="12"/>
      <c r="G74" s="12"/>
      <c r="H74" s="10"/>
      <c r="I74" s="10"/>
      <c r="J74" s="12"/>
      <c r="K74" s="12"/>
      <c r="L74" s="10"/>
      <c r="M74" s="10"/>
      <c r="N74" s="12"/>
      <c r="O74" s="12"/>
      <c r="P74" s="10"/>
      <c r="Q74" s="10"/>
      <c r="R74" s="12"/>
      <c r="S74" s="12"/>
      <c r="T74" s="10"/>
      <c r="U74" s="10"/>
      <c r="V74" s="10"/>
      <c r="W74" s="12"/>
      <c r="X74" s="12"/>
      <c r="Y74" s="10"/>
      <c r="Z74" s="1"/>
      <c r="AA74" s="22"/>
    </row>
    <row r="75" spans="1:27" ht="12.75">
      <c r="A75" s="45" t="s">
        <v>38</v>
      </c>
      <c r="B75" s="46"/>
      <c r="C75" s="10"/>
      <c r="D75" s="11"/>
      <c r="E75" s="10"/>
      <c r="F75" s="12"/>
      <c r="G75" s="12"/>
      <c r="H75" s="10"/>
      <c r="I75" s="10"/>
      <c r="J75" s="12"/>
      <c r="K75" s="12"/>
      <c r="L75" s="10"/>
      <c r="M75" s="10"/>
      <c r="N75" s="12"/>
      <c r="O75" s="12"/>
      <c r="P75" s="10"/>
      <c r="Q75" s="10"/>
      <c r="R75" s="12"/>
      <c r="S75" s="12"/>
      <c r="T75" s="10"/>
      <c r="U75" s="10"/>
      <c r="V75" s="10"/>
      <c r="W75" s="12"/>
      <c r="X75" s="12"/>
      <c r="Y75" s="10"/>
      <c r="Z75" s="1"/>
      <c r="AA75" s="22"/>
    </row>
    <row r="76" spans="1:27" ht="12.75">
      <c r="A76" s="45" t="s">
        <v>39</v>
      </c>
      <c r="B76" s="38"/>
      <c r="C76" s="10"/>
      <c r="D76" s="11"/>
      <c r="E76" s="10"/>
      <c r="F76" s="12"/>
      <c r="G76" s="12"/>
      <c r="H76" s="10"/>
      <c r="I76" s="10"/>
      <c r="J76" s="12"/>
      <c r="K76" s="12"/>
      <c r="L76" s="10"/>
      <c r="M76" s="10"/>
      <c r="N76" s="12"/>
      <c r="O76" s="12"/>
      <c r="P76" s="10"/>
      <c r="Q76" s="10"/>
      <c r="R76" s="12"/>
      <c r="S76" s="12"/>
      <c r="T76" s="10"/>
      <c r="U76" s="10"/>
      <c r="V76" s="10"/>
      <c r="W76" s="12"/>
      <c r="X76" s="12"/>
      <c r="Y76" s="10"/>
      <c r="Z76" s="1"/>
      <c r="AA76" s="22"/>
    </row>
    <row r="77" spans="1:27" ht="12.75">
      <c r="A77" s="45" t="s">
        <v>40</v>
      </c>
      <c r="B77" s="38"/>
      <c r="C77" s="13"/>
      <c r="D77" s="14"/>
      <c r="E77" s="13"/>
      <c r="F77" s="15"/>
      <c r="G77" s="15"/>
      <c r="H77" s="13"/>
      <c r="I77" s="13"/>
      <c r="J77" s="15"/>
      <c r="K77" s="15"/>
      <c r="L77" s="13"/>
      <c r="M77" s="13"/>
      <c r="N77" s="15"/>
      <c r="O77" s="15"/>
      <c r="P77" s="13"/>
      <c r="Q77" s="13"/>
      <c r="R77" s="15"/>
      <c r="S77" s="15"/>
      <c r="T77" s="13"/>
      <c r="U77" s="13"/>
      <c r="V77" s="13"/>
      <c r="W77" s="15"/>
      <c r="X77" s="15"/>
      <c r="Y77" s="13"/>
      <c r="Z77" s="2"/>
      <c r="AA77" s="23"/>
    </row>
    <row r="78" spans="1:27" ht="12.75">
      <c r="A78" s="45" t="s">
        <v>41</v>
      </c>
      <c r="B78" s="38"/>
      <c r="C78" s="16"/>
      <c r="D78" s="17"/>
      <c r="E78" s="16"/>
      <c r="F78" s="18"/>
      <c r="G78" s="18"/>
      <c r="H78" s="16"/>
      <c r="I78" s="16"/>
      <c r="J78" s="18"/>
      <c r="K78" s="18"/>
      <c r="L78" s="16"/>
      <c r="M78" s="16"/>
      <c r="N78" s="18"/>
      <c r="O78" s="18"/>
      <c r="P78" s="16"/>
      <c r="Q78" s="16"/>
      <c r="R78" s="18"/>
      <c r="S78" s="18"/>
      <c r="T78" s="16"/>
      <c r="U78" s="16"/>
      <c r="V78" s="16"/>
      <c r="W78" s="18"/>
      <c r="X78" s="18"/>
      <c r="Y78" s="16"/>
      <c r="Z78" s="3"/>
      <c r="AA78" s="24"/>
    </row>
    <row r="79" spans="1:27" ht="12.75">
      <c r="A79" s="47" t="s">
        <v>42</v>
      </c>
      <c r="B79" s="38"/>
      <c r="C79" s="10">
        <f aca="true" t="shared" si="13" ref="C79:Y79">SUM(C70:C78)</f>
        <v>9922731</v>
      </c>
      <c r="D79" s="11">
        <f t="shared" si="13"/>
        <v>0</v>
      </c>
      <c r="E79" s="10">
        <f t="shared" si="13"/>
        <v>57302956</v>
      </c>
      <c r="F79" s="12">
        <f t="shared" si="13"/>
        <v>498579</v>
      </c>
      <c r="G79" s="12">
        <f t="shared" si="13"/>
        <v>0</v>
      </c>
      <c r="H79" s="10">
        <f t="shared" si="13"/>
        <v>0</v>
      </c>
      <c r="I79" s="10">
        <f t="shared" si="13"/>
        <v>0</v>
      </c>
      <c r="J79" s="12">
        <f t="shared" si="13"/>
        <v>0</v>
      </c>
      <c r="K79" s="12">
        <f t="shared" si="13"/>
        <v>1191091</v>
      </c>
      <c r="L79" s="10">
        <f t="shared" si="13"/>
        <v>3668707</v>
      </c>
      <c r="M79" s="10">
        <f t="shared" si="13"/>
        <v>3509084</v>
      </c>
      <c r="N79" s="12">
        <f t="shared" si="13"/>
        <v>8368882</v>
      </c>
      <c r="O79" s="12">
        <f t="shared" si="13"/>
        <v>159859</v>
      </c>
      <c r="P79" s="10">
        <f t="shared" si="13"/>
        <v>1852700</v>
      </c>
      <c r="Q79" s="10">
        <f t="shared" si="13"/>
        <v>0</v>
      </c>
      <c r="R79" s="12">
        <f t="shared" si="13"/>
        <v>2012559</v>
      </c>
      <c r="S79" s="12">
        <f t="shared" si="13"/>
        <v>414091</v>
      </c>
      <c r="T79" s="10">
        <f t="shared" si="13"/>
        <v>47279</v>
      </c>
      <c r="U79" s="10">
        <f t="shared" si="13"/>
        <v>250325</v>
      </c>
      <c r="V79" s="10">
        <f t="shared" si="13"/>
        <v>711695</v>
      </c>
      <c r="W79" s="12">
        <f t="shared" si="13"/>
        <v>11093136</v>
      </c>
      <c r="X79" s="12">
        <f t="shared" si="13"/>
        <v>498579</v>
      </c>
      <c r="Y79" s="10">
        <f t="shared" si="13"/>
        <v>10594557</v>
      </c>
      <c r="Z79" s="1">
        <f>+IF(X79&lt;&gt;0,+(Y79/X79)*100,0)</f>
        <v>2124.950509347566</v>
      </c>
      <c r="AA79" s="22">
        <f>SUM(AA70:AA78)</f>
        <v>498579</v>
      </c>
    </row>
    <row r="80" spans="1:27" ht="12.75">
      <c r="A80" s="48" t="s">
        <v>43</v>
      </c>
      <c r="B80" s="49"/>
      <c r="C80" s="10"/>
      <c r="D80" s="11"/>
      <c r="E80" s="10"/>
      <c r="F80" s="12"/>
      <c r="G80" s="12"/>
      <c r="H80" s="10"/>
      <c r="I80" s="10"/>
      <c r="J80" s="12"/>
      <c r="K80" s="12"/>
      <c r="L80" s="10"/>
      <c r="M80" s="10"/>
      <c r="N80" s="12"/>
      <c r="O80" s="12"/>
      <c r="P80" s="10"/>
      <c r="Q80" s="10"/>
      <c r="R80" s="12"/>
      <c r="S80" s="12"/>
      <c r="T80" s="10"/>
      <c r="U80" s="10"/>
      <c r="V80" s="10"/>
      <c r="W80" s="12"/>
      <c r="X80" s="12"/>
      <c r="Y80" s="10"/>
      <c r="Z80" s="1"/>
      <c r="AA80" s="22"/>
    </row>
    <row r="81" spans="1:27" ht="12.75">
      <c r="A81" s="48" t="s">
        <v>44</v>
      </c>
      <c r="B81" s="38"/>
      <c r="C81" s="16"/>
      <c r="D81" s="17"/>
      <c r="E81" s="16"/>
      <c r="F81" s="18"/>
      <c r="G81" s="18"/>
      <c r="H81" s="16"/>
      <c r="I81" s="16"/>
      <c r="J81" s="18"/>
      <c r="K81" s="18"/>
      <c r="L81" s="16"/>
      <c r="M81" s="16"/>
      <c r="N81" s="18"/>
      <c r="O81" s="18"/>
      <c r="P81" s="16"/>
      <c r="Q81" s="16"/>
      <c r="R81" s="18"/>
      <c r="S81" s="18"/>
      <c r="T81" s="16"/>
      <c r="U81" s="16"/>
      <c r="V81" s="16"/>
      <c r="W81" s="18"/>
      <c r="X81" s="18"/>
      <c r="Y81" s="16"/>
      <c r="Z81" s="3"/>
      <c r="AA81" s="24"/>
    </row>
    <row r="82" spans="1:27" ht="12.75">
      <c r="A82" s="47" t="s">
        <v>45</v>
      </c>
      <c r="B82" s="38"/>
      <c r="C82" s="19">
        <f aca="true" t="shared" si="14" ref="C82:Y82">SUM(C80:C81)</f>
        <v>0</v>
      </c>
      <c r="D82" s="20">
        <f t="shared" si="14"/>
        <v>0</v>
      </c>
      <c r="E82" s="19">
        <f t="shared" si="14"/>
        <v>0</v>
      </c>
      <c r="F82" s="21">
        <f t="shared" si="14"/>
        <v>0</v>
      </c>
      <c r="G82" s="21">
        <f t="shared" si="14"/>
        <v>0</v>
      </c>
      <c r="H82" s="19">
        <f t="shared" si="14"/>
        <v>0</v>
      </c>
      <c r="I82" s="19">
        <f t="shared" si="14"/>
        <v>0</v>
      </c>
      <c r="J82" s="21">
        <f t="shared" si="14"/>
        <v>0</v>
      </c>
      <c r="K82" s="21">
        <f t="shared" si="14"/>
        <v>0</v>
      </c>
      <c r="L82" s="19">
        <f t="shared" si="14"/>
        <v>0</v>
      </c>
      <c r="M82" s="19">
        <f t="shared" si="14"/>
        <v>0</v>
      </c>
      <c r="N82" s="21">
        <f t="shared" si="14"/>
        <v>0</v>
      </c>
      <c r="O82" s="21">
        <f t="shared" si="14"/>
        <v>0</v>
      </c>
      <c r="P82" s="19">
        <f t="shared" si="14"/>
        <v>0</v>
      </c>
      <c r="Q82" s="19">
        <f t="shared" si="14"/>
        <v>0</v>
      </c>
      <c r="R82" s="21">
        <f t="shared" si="14"/>
        <v>0</v>
      </c>
      <c r="S82" s="21">
        <f t="shared" si="14"/>
        <v>0</v>
      </c>
      <c r="T82" s="19">
        <f t="shared" si="14"/>
        <v>0</v>
      </c>
      <c r="U82" s="19">
        <f t="shared" si="14"/>
        <v>0</v>
      </c>
      <c r="V82" s="19">
        <f t="shared" si="14"/>
        <v>0</v>
      </c>
      <c r="W82" s="21">
        <f t="shared" si="14"/>
        <v>0</v>
      </c>
      <c r="X82" s="21">
        <f t="shared" si="14"/>
        <v>0</v>
      </c>
      <c r="Y82" s="19">
        <f t="shared" si="14"/>
        <v>0</v>
      </c>
      <c r="Z82" s="4">
        <f>+IF(X82&lt;&gt;0,+(Y82/X82)*100,0)</f>
        <v>0</v>
      </c>
      <c r="AA82" s="25">
        <f>SUM(AA80:AA81)</f>
        <v>0</v>
      </c>
    </row>
    <row r="83" spans="1:27" ht="12.75">
      <c r="A83" s="50" t="s">
        <v>91</v>
      </c>
      <c r="B83" s="38"/>
      <c r="C83" s="10"/>
      <c r="D83" s="11"/>
      <c r="E83" s="10"/>
      <c r="F83" s="12"/>
      <c r="G83" s="12"/>
      <c r="H83" s="10"/>
      <c r="I83" s="10"/>
      <c r="J83" s="12"/>
      <c r="K83" s="12"/>
      <c r="L83" s="10"/>
      <c r="M83" s="10"/>
      <c r="N83" s="12"/>
      <c r="O83" s="12"/>
      <c r="P83" s="10"/>
      <c r="Q83" s="10"/>
      <c r="R83" s="12"/>
      <c r="S83" s="12"/>
      <c r="T83" s="10"/>
      <c r="U83" s="10"/>
      <c r="V83" s="10"/>
      <c r="W83" s="12"/>
      <c r="X83" s="12"/>
      <c r="Y83" s="10"/>
      <c r="Z83" s="1"/>
      <c r="AA83" s="22"/>
    </row>
    <row r="84" spans="1:27" ht="12.75">
      <c r="A84" s="48" t="s">
        <v>46</v>
      </c>
      <c r="B84" s="38"/>
      <c r="C84" s="13"/>
      <c r="D84" s="14"/>
      <c r="E84" s="13"/>
      <c r="F84" s="15"/>
      <c r="G84" s="15"/>
      <c r="H84" s="13"/>
      <c r="I84" s="13"/>
      <c r="J84" s="15"/>
      <c r="K84" s="15"/>
      <c r="L84" s="13"/>
      <c r="M84" s="13"/>
      <c r="N84" s="15"/>
      <c r="O84" s="15"/>
      <c r="P84" s="13"/>
      <c r="Q84" s="13"/>
      <c r="R84" s="15"/>
      <c r="S84" s="15"/>
      <c r="T84" s="13"/>
      <c r="U84" s="13"/>
      <c r="V84" s="13"/>
      <c r="W84" s="15"/>
      <c r="X84" s="15"/>
      <c r="Y84" s="13"/>
      <c r="Z84" s="2"/>
      <c r="AA84" s="23"/>
    </row>
    <row r="85" spans="1:27" ht="12.75">
      <c r="A85" s="48" t="s">
        <v>47</v>
      </c>
      <c r="B85" s="38"/>
      <c r="C85" s="16"/>
      <c r="D85" s="17"/>
      <c r="E85" s="16"/>
      <c r="F85" s="18"/>
      <c r="G85" s="18"/>
      <c r="H85" s="16"/>
      <c r="I85" s="16"/>
      <c r="J85" s="18"/>
      <c r="K85" s="18"/>
      <c r="L85" s="16"/>
      <c r="M85" s="16"/>
      <c r="N85" s="18"/>
      <c r="O85" s="18"/>
      <c r="P85" s="16"/>
      <c r="Q85" s="16"/>
      <c r="R85" s="18"/>
      <c r="S85" s="18"/>
      <c r="T85" s="16"/>
      <c r="U85" s="16"/>
      <c r="V85" s="16"/>
      <c r="W85" s="18"/>
      <c r="X85" s="18"/>
      <c r="Y85" s="16"/>
      <c r="Z85" s="3"/>
      <c r="AA85" s="24"/>
    </row>
    <row r="86" spans="1:27" ht="12.75">
      <c r="A86" s="47" t="s">
        <v>48</v>
      </c>
      <c r="B86" s="38"/>
      <c r="C86" s="10">
        <f aca="true" t="shared" si="15" ref="C86:Y86">SUM(C84:C85)</f>
        <v>0</v>
      </c>
      <c r="D86" s="11">
        <f t="shared" si="15"/>
        <v>0</v>
      </c>
      <c r="E86" s="10">
        <f t="shared" si="15"/>
        <v>0</v>
      </c>
      <c r="F86" s="12">
        <f t="shared" si="15"/>
        <v>0</v>
      </c>
      <c r="G86" s="12">
        <f t="shared" si="15"/>
        <v>0</v>
      </c>
      <c r="H86" s="10">
        <f t="shared" si="15"/>
        <v>0</v>
      </c>
      <c r="I86" s="10">
        <f t="shared" si="15"/>
        <v>0</v>
      </c>
      <c r="J86" s="12">
        <f t="shared" si="15"/>
        <v>0</v>
      </c>
      <c r="K86" s="12">
        <f t="shared" si="15"/>
        <v>0</v>
      </c>
      <c r="L86" s="10">
        <f t="shared" si="15"/>
        <v>0</v>
      </c>
      <c r="M86" s="10">
        <f t="shared" si="15"/>
        <v>0</v>
      </c>
      <c r="N86" s="12">
        <f t="shared" si="15"/>
        <v>0</v>
      </c>
      <c r="O86" s="12">
        <f t="shared" si="15"/>
        <v>0</v>
      </c>
      <c r="P86" s="10">
        <f t="shared" si="15"/>
        <v>0</v>
      </c>
      <c r="Q86" s="10">
        <f t="shared" si="15"/>
        <v>0</v>
      </c>
      <c r="R86" s="12">
        <f t="shared" si="15"/>
        <v>0</v>
      </c>
      <c r="S86" s="12">
        <f t="shared" si="15"/>
        <v>0</v>
      </c>
      <c r="T86" s="10">
        <f t="shared" si="15"/>
        <v>0</v>
      </c>
      <c r="U86" s="10">
        <f t="shared" si="15"/>
        <v>0</v>
      </c>
      <c r="V86" s="10">
        <f t="shared" si="15"/>
        <v>0</v>
      </c>
      <c r="W86" s="12">
        <f t="shared" si="15"/>
        <v>0</v>
      </c>
      <c r="X86" s="12">
        <f t="shared" si="15"/>
        <v>0</v>
      </c>
      <c r="Y86" s="10">
        <f t="shared" si="15"/>
        <v>0</v>
      </c>
      <c r="Z86" s="1">
        <f>+IF(X86&lt;&gt;0,+(Y86/X86)*100,0)</f>
        <v>0</v>
      </c>
      <c r="AA86" s="22">
        <f>SUM(AA84:AA85)</f>
        <v>0</v>
      </c>
    </row>
    <row r="87" spans="1:27" ht="12.75">
      <c r="A87" s="48" t="s">
        <v>49</v>
      </c>
      <c r="B87" s="49"/>
      <c r="C87" s="10"/>
      <c r="D87" s="11"/>
      <c r="E87" s="10">
        <v>6836000</v>
      </c>
      <c r="F87" s="12">
        <v>15270</v>
      </c>
      <c r="G87" s="12"/>
      <c r="H87" s="10"/>
      <c r="I87" s="10">
        <v>15270</v>
      </c>
      <c r="J87" s="12">
        <v>15270</v>
      </c>
      <c r="K87" s="12"/>
      <c r="L87" s="10"/>
      <c r="M87" s="10"/>
      <c r="N87" s="12"/>
      <c r="O87" s="12"/>
      <c r="P87" s="10"/>
      <c r="Q87" s="10"/>
      <c r="R87" s="12"/>
      <c r="S87" s="12"/>
      <c r="T87" s="10"/>
      <c r="U87" s="10"/>
      <c r="V87" s="10"/>
      <c r="W87" s="12">
        <v>15270</v>
      </c>
      <c r="X87" s="12">
        <v>15270</v>
      </c>
      <c r="Y87" s="10"/>
      <c r="Z87" s="1"/>
      <c r="AA87" s="22">
        <v>15270</v>
      </c>
    </row>
    <row r="88" spans="1:27" ht="12.75">
      <c r="A88" s="48" t="s">
        <v>50</v>
      </c>
      <c r="B88" s="38"/>
      <c r="C88" s="16"/>
      <c r="D88" s="17"/>
      <c r="E88" s="16"/>
      <c r="F88" s="18"/>
      <c r="G88" s="18"/>
      <c r="H88" s="16"/>
      <c r="I88" s="16"/>
      <c r="J88" s="18"/>
      <c r="K88" s="18"/>
      <c r="L88" s="16"/>
      <c r="M88" s="16"/>
      <c r="N88" s="18"/>
      <c r="O88" s="18"/>
      <c r="P88" s="16"/>
      <c r="Q88" s="16"/>
      <c r="R88" s="18"/>
      <c r="S88" s="18"/>
      <c r="T88" s="16"/>
      <c r="U88" s="16"/>
      <c r="V88" s="16"/>
      <c r="W88" s="18"/>
      <c r="X88" s="18"/>
      <c r="Y88" s="16"/>
      <c r="Z88" s="3"/>
      <c r="AA88" s="24"/>
    </row>
    <row r="89" spans="1:27" ht="12.75">
      <c r="A89" s="47" t="s">
        <v>92</v>
      </c>
      <c r="B89" s="38"/>
      <c r="C89" s="19">
        <f aca="true" t="shared" si="16" ref="C89:Y89">SUM(C87:C88)</f>
        <v>0</v>
      </c>
      <c r="D89" s="20">
        <f t="shared" si="16"/>
        <v>0</v>
      </c>
      <c r="E89" s="19">
        <f t="shared" si="16"/>
        <v>6836000</v>
      </c>
      <c r="F89" s="21">
        <f t="shared" si="16"/>
        <v>15270</v>
      </c>
      <c r="G89" s="21">
        <f t="shared" si="16"/>
        <v>0</v>
      </c>
      <c r="H89" s="19">
        <f t="shared" si="16"/>
        <v>0</v>
      </c>
      <c r="I89" s="19">
        <f t="shared" si="16"/>
        <v>15270</v>
      </c>
      <c r="J89" s="21">
        <f t="shared" si="16"/>
        <v>15270</v>
      </c>
      <c r="K89" s="21">
        <f t="shared" si="16"/>
        <v>0</v>
      </c>
      <c r="L89" s="19">
        <f t="shared" si="16"/>
        <v>0</v>
      </c>
      <c r="M89" s="19">
        <f t="shared" si="16"/>
        <v>0</v>
      </c>
      <c r="N89" s="21">
        <f t="shared" si="16"/>
        <v>0</v>
      </c>
      <c r="O89" s="21">
        <f t="shared" si="16"/>
        <v>0</v>
      </c>
      <c r="P89" s="19">
        <f t="shared" si="16"/>
        <v>0</v>
      </c>
      <c r="Q89" s="19">
        <f t="shared" si="16"/>
        <v>0</v>
      </c>
      <c r="R89" s="21">
        <f t="shared" si="16"/>
        <v>0</v>
      </c>
      <c r="S89" s="21">
        <f t="shared" si="16"/>
        <v>0</v>
      </c>
      <c r="T89" s="19">
        <f t="shared" si="16"/>
        <v>0</v>
      </c>
      <c r="U89" s="19">
        <f t="shared" si="16"/>
        <v>0</v>
      </c>
      <c r="V89" s="19">
        <f t="shared" si="16"/>
        <v>0</v>
      </c>
      <c r="W89" s="21">
        <f t="shared" si="16"/>
        <v>15270</v>
      </c>
      <c r="X89" s="21">
        <f t="shared" si="16"/>
        <v>15270</v>
      </c>
      <c r="Y89" s="19">
        <f t="shared" si="16"/>
        <v>0</v>
      </c>
      <c r="Z89" s="4">
        <f>+IF(X89&lt;&gt;0,+(Y89/X89)*100,0)</f>
        <v>0</v>
      </c>
      <c r="AA89" s="25">
        <f>SUM(AA87:AA88)</f>
        <v>15270</v>
      </c>
    </row>
    <row r="90" spans="1:27" ht="12.75">
      <c r="A90" s="50" t="s">
        <v>51</v>
      </c>
      <c r="B90" s="38"/>
      <c r="C90" s="10"/>
      <c r="D90" s="11"/>
      <c r="E90" s="10"/>
      <c r="F90" s="12"/>
      <c r="G90" s="12"/>
      <c r="H90" s="10"/>
      <c r="I90" s="10"/>
      <c r="J90" s="12"/>
      <c r="K90" s="12"/>
      <c r="L90" s="10"/>
      <c r="M90" s="10"/>
      <c r="N90" s="12"/>
      <c r="O90" s="12"/>
      <c r="P90" s="10"/>
      <c r="Q90" s="10"/>
      <c r="R90" s="12"/>
      <c r="S90" s="12"/>
      <c r="T90" s="10"/>
      <c r="U90" s="10"/>
      <c r="V90" s="10"/>
      <c r="W90" s="12"/>
      <c r="X90" s="12"/>
      <c r="Y90" s="10"/>
      <c r="Z90" s="1"/>
      <c r="AA90" s="22"/>
    </row>
    <row r="91" spans="1:27" ht="12.75">
      <c r="A91" s="48" t="s">
        <v>52</v>
      </c>
      <c r="B91" s="38"/>
      <c r="C91" s="13"/>
      <c r="D91" s="14"/>
      <c r="E91" s="13"/>
      <c r="F91" s="15"/>
      <c r="G91" s="15"/>
      <c r="H91" s="13"/>
      <c r="I91" s="13"/>
      <c r="J91" s="15"/>
      <c r="K91" s="15"/>
      <c r="L91" s="13"/>
      <c r="M91" s="13"/>
      <c r="N91" s="15"/>
      <c r="O91" s="15"/>
      <c r="P91" s="13"/>
      <c r="Q91" s="13"/>
      <c r="R91" s="15"/>
      <c r="S91" s="15"/>
      <c r="T91" s="13"/>
      <c r="U91" s="13"/>
      <c r="V91" s="13"/>
      <c r="W91" s="15"/>
      <c r="X91" s="15"/>
      <c r="Y91" s="13"/>
      <c r="Z91" s="2"/>
      <c r="AA91" s="23"/>
    </row>
    <row r="92" spans="1:27" ht="12.75">
      <c r="A92" s="48" t="s">
        <v>53</v>
      </c>
      <c r="B92" s="38"/>
      <c r="C92" s="16"/>
      <c r="D92" s="17"/>
      <c r="E92" s="16">
        <v>1000000</v>
      </c>
      <c r="F92" s="18"/>
      <c r="G92" s="18"/>
      <c r="H92" s="16"/>
      <c r="I92" s="16"/>
      <c r="J92" s="18"/>
      <c r="K92" s="18"/>
      <c r="L92" s="16"/>
      <c r="M92" s="16"/>
      <c r="N92" s="18"/>
      <c r="O92" s="18"/>
      <c r="P92" s="16"/>
      <c r="Q92" s="16"/>
      <c r="R92" s="18"/>
      <c r="S92" s="18"/>
      <c r="T92" s="16"/>
      <c r="U92" s="16"/>
      <c r="V92" s="16"/>
      <c r="W92" s="18"/>
      <c r="X92" s="18"/>
      <c r="Y92" s="16"/>
      <c r="Z92" s="3"/>
      <c r="AA92" s="24"/>
    </row>
    <row r="93" spans="1:27" ht="12.75">
      <c r="A93" s="47" t="s">
        <v>54</v>
      </c>
      <c r="B93" s="38"/>
      <c r="C93" s="10">
        <f aca="true" t="shared" si="17" ref="C93:Y93">SUM(C91:C92)</f>
        <v>0</v>
      </c>
      <c r="D93" s="11">
        <f t="shared" si="17"/>
        <v>0</v>
      </c>
      <c r="E93" s="10">
        <f t="shared" si="17"/>
        <v>1000000</v>
      </c>
      <c r="F93" s="12">
        <f t="shared" si="17"/>
        <v>0</v>
      </c>
      <c r="G93" s="12">
        <f t="shared" si="17"/>
        <v>0</v>
      </c>
      <c r="H93" s="10">
        <f t="shared" si="17"/>
        <v>0</v>
      </c>
      <c r="I93" s="10">
        <f t="shared" si="17"/>
        <v>0</v>
      </c>
      <c r="J93" s="12">
        <f t="shared" si="17"/>
        <v>0</v>
      </c>
      <c r="K93" s="12">
        <f t="shared" si="17"/>
        <v>0</v>
      </c>
      <c r="L93" s="10">
        <f t="shared" si="17"/>
        <v>0</v>
      </c>
      <c r="M93" s="10">
        <f t="shared" si="17"/>
        <v>0</v>
      </c>
      <c r="N93" s="12">
        <f t="shared" si="17"/>
        <v>0</v>
      </c>
      <c r="O93" s="12">
        <f t="shared" si="17"/>
        <v>0</v>
      </c>
      <c r="P93" s="10">
        <f t="shared" si="17"/>
        <v>0</v>
      </c>
      <c r="Q93" s="10">
        <f t="shared" si="17"/>
        <v>0</v>
      </c>
      <c r="R93" s="12">
        <f t="shared" si="17"/>
        <v>0</v>
      </c>
      <c r="S93" s="12">
        <f t="shared" si="17"/>
        <v>0</v>
      </c>
      <c r="T93" s="10">
        <f t="shared" si="17"/>
        <v>0</v>
      </c>
      <c r="U93" s="10">
        <f t="shared" si="17"/>
        <v>0</v>
      </c>
      <c r="V93" s="10">
        <f t="shared" si="17"/>
        <v>0</v>
      </c>
      <c r="W93" s="12">
        <f t="shared" si="17"/>
        <v>0</v>
      </c>
      <c r="X93" s="12">
        <f t="shared" si="17"/>
        <v>0</v>
      </c>
      <c r="Y93" s="10">
        <f t="shared" si="17"/>
        <v>0</v>
      </c>
      <c r="Z93" s="1">
        <f>+IF(X93&lt;&gt;0,+(Y93/X93)*100,0)</f>
        <v>0</v>
      </c>
      <c r="AA93" s="22">
        <f>SUM(AA91:AA92)</f>
        <v>0</v>
      </c>
    </row>
    <row r="94" spans="1:27" ht="12.75">
      <c r="A94" s="51" t="s">
        <v>55</v>
      </c>
      <c r="B94" s="38"/>
      <c r="C94" s="13"/>
      <c r="D94" s="14"/>
      <c r="E94" s="13"/>
      <c r="F94" s="15"/>
      <c r="G94" s="15"/>
      <c r="H94" s="13"/>
      <c r="I94" s="13"/>
      <c r="J94" s="15"/>
      <c r="K94" s="15"/>
      <c r="L94" s="13"/>
      <c r="M94" s="13"/>
      <c r="N94" s="15"/>
      <c r="O94" s="15"/>
      <c r="P94" s="13"/>
      <c r="Q94" s="13"/>
      <c r="R94" s="15"/>
      <c r="S94" s="15"/>
      <c r="T94" s="13"/>
      <c r="U94" s="13"/>
      <c r="V94" s="13"/>
      <c r="W94" s="15"/>
      <c r="X94" s="15"/>
      <c r="Y94" s="13"/>
      <c r="Z94" s="2"/>
      <c r="AA94" s="23"/>
    </row>
    <row r="95" spans="1:27" ht="12.75">
      <c r="A95" s="50" t="s">
        <v>56</v>
      </c>
      <c r="B95" s="38"/>
      <c r="C95" s="10"/>
      <c r="D95" s="11"/>
      <c r="E95" s="10"/>
      <c r="F95" s="12"/>
      <c r="G95" s="12"/>
      <c r="H95" s="10"/>
      <c r="I95" s="10"/>
      <c r="J95" s="12"/>
      <c r="K95" s="12"/>
      <c r="L95" s="10"/>
      <c r="M95" s="10"/>
      <c r="N95" s="12"/>
      <c r="O95" s="12"/>
      <c r="P95" s="10"/>
      <c r="Q95" s="10"/>
      <c r="R95" s="12"/>
      <c r="S95" s="12"/>
      <c r="T95" s="10"/>
      <c r="U95" s="10"/>
      <c r="V95" s="10"/>
      <c r="W95" s="12"/>
      <c r="X95" s="12"/>
      <c r="Y95" s="10"/>
      <c r="Z95" s="1"/>
      <c r="AA95" s="22"/>
    </row>
    <row r="96" spans="1:27" ht="12.75">
      <c r="A96" s="50" t="s">
        <v>57</v>
      </c>
      <c r="B96" s="38"/>
      <c r="C96" s="10"/>
      <c r="D96" s="11"/>
      <c r="E96" s="10"/>
      <c r="F96" s="12"/>
      <c r="G96" s="12"/>
      <c r="H96" s="10"/>
      <c r="I96" s="10"/>
      <c r="J96" s="12"/>
      <c r="K96" s="12"/>
      <c r="L96" s="10"/>
      <c r="M96" s="10"/>
      <c r="N96" s="12"/>
      <c r="O96" s="12"/>
      <c r="P96" s="10"/>
      <c r="Q96" s="10"/>
      <c r="R96" s="12"/>
      <c r="S96" s="12"/>
      <c r="T96" s="10"/>
      <c r="U96" s="10"/>
      <c r="V96" s="10"/>
      <c r="W96" s="12"/>
      <c r="X96" s="12"/>
      <c r="Y96" s="10"/>
      <c r="Z96" s="1"/>
      <c r="AA96" s="22"/>
    </row>
    <row r="97" spans="1:27" ht="12.75">
      <c r="A97" s="51" t="s">
        <v>58</v>
      </c>
      <c r="B97" s="49"/>
      <c r="C97" s="10"/>
      <c r="D97" s="11"/>
      <c r="E97" s="10">
        <v>2100000</v>
      </c>
      <c r="F97" s="12"/>
      <c r="G97" s="12"/>
      <c r="H97" s="10"/>
      <c r="I97" s="10"/>
      <c r="J97" s="12"/>
      <c r="K97" s="12"/>
      <c r="L97" s="10"/>
      <c r="M97" s="10"/>
      <c r="N97" s="12"/>
      <c r="O97" s="12"/>
      <c r="P97" s="10"/>
      <c r="Q97" s="10"/>
      <c r="R97" s="12"/>
      <c r="S97" s="12"/>
      <c r="T97" s="10"/>
      <c r="U97" s="10"/>
      <c r="V97" s="10"/>
      <c r="W97" s="12"/>
      <c r="X97" s="12"/>
      <c r="Y97" s="10"/>
      <c r="Z97" s="1"/>
      <c r="AA97" s="22"/>
    </row>
    <row r="98" spans="1:27" ht="12.75">
      <c r="A98" s="50" t="s">
        <v>59</v>
      </c>
      <c r="B98" s="38"/>
      <c r="C98" s="10"/>
      <c r="D98" s="11"/>
      <c r="E98" s="10"/>
      <c r="F98" s="12"/>
      <c r="G98" s="12"/>
      <c r="H98" s="10"/>
      <c r="I98" s="10"/>
      <c r="J98" s="12"/>
      <c r="K98" s="12"/>
      <c r="L98" s="10"/>
      <c r="M98" s="10"/>
      <c r="N98" s="12"/>
      <c r="O98" s="12"/>
      <c r="P98" s="10"/>
      <c r="Q98" s="10"/>
      <c r="R98" s="12"/>
      <c r="S98" s="12"/>
      <c r="T98" s="10"/>
      <c r="U98" s="10"/>
      <c r="V98" s="10"/>
      <c r="W98" s="12"/>
      <c r="X98" s="12"/>
      <c r="Y98" s="10"/>
      <c r="Z98" s="1"/>
      <c r="AA98" s="22"/>
    </row>
    <row r="99" spans="1:27" ht="12.75">
      <c r="A99" s="50" t="s">
        <v>60</v>
      </c>
      <c r="B99" s="38"/>
      <c r="C99" s="16"/>
      <c r="D99" s="17"/>
      <c r="E99" s="16"/>
      <c r="F99" s="18"/>
      <c r="G99" s="18"/>
      <c r="H99" s="16"/>
      <c r="I99" s="16"/>
      <c r="J99" s="18"/>
      <c r="K99" s="18"/>
      <c r="L99" s="16"/>
      <c r="M99" s="16"/>
      <c r="N99" s="18"/>
      <c r="O99" s="18"/>
      <c r="P99" s="16"/>
      <c r="Q99" s="16"/>
      <c r="R99" s="18"/>
      <c r="S99" s="18"/>
      <c r="T99" s="16"/>
      <c r="U99" s="16"/>
      <c r="V99" s="16"/>
      <c r="W99" s="18"/>
      <c r="X99" s="18"/>
      <c r="Y99" s="16"/>
      <c r="Z99" s="3"/>
      <c r="AA99" s="24"/>
    </row>
    <row r="100" spans="1:27" ht="4.5" customHeight="1">
      <c r="A100" s="52"/>
      <c r="B100" s="38"/>
      <c r="C100" s="10"/>
      <c r="D100" s="11"/>
      <c r="E100" s="10"/>
      <c r="F100" s="12"/>
      <c r="G100" s="12"/>
      <c r="H100" s="10"/>
      <c r="I100" s="10"/>
      <c r="J100" s="12"/>
      <c r="K100" s="12"/>
      <c r="L100" s="10"/>
      <c r="M100" s="10"/>
      <c r="N100" s="12"/>
      <c r="O100" s="12"/>
      <c r="P100" s="10"/>
      <c r="Q100" s="10"/>
      <c r="R100" s="12"/>
      <c r="S100" s="12"/>
      <c r="T100" s="10"/>
      <c r="U100" s="10"/>
      <c r="V100" s="10"/>
      <c r="W100" s="12"/>
      <c r="X100" s="12"/>
      <c r="Y100" s="10"/>
      <c r="Z100" s="1"/>
      <c r="AA100" s="22"/>
    </row>
    <row r="101" spans="1:27" ht="12.75">
      <c r="A101" s="44" t="s">
        <v>65</v>
      </c>
      <c r="B101" s="38" t="s">
        <v>66</v>
      </c>
      <c r="C101" s="39">
        <f aca="true" t="shared" si="18" ref="C101:Y101">C111+C114+C115+C118+C121+C122+SUM(C125:C131)</f>
        <v>822960939</v>
      </c>
      <c r="D101" s="40">
        <f t="shared" si="18"/>
        <v>0</v>
      </c>
      <c r="E101" s="39">
        <f t="shared" si="18"/>
        <v>1266260876</v>
      </c>
      <c r="F101" s="41">
        <f t="shared" si="18"/>
        <v>725661968</v>
      </c>
      <c r="G101" s="41">
        <f t="shared" si="18"/>
        <v>2775806</v>
      </c>
      <c r="H101" s="39">
        <f t="shared" si="18"/>
        <v>15815847</v>
      </c>
      <c r="I101" s="39">
        <f t="shared" si="18"/>
        <v>29692094</v>
      </c>
      <c r="J101" s="41">
        <f t="shared" si="18"/>
        <v>48283747</v>
      </c>
      <c r="K101" s="41">
        <f t="shared" si="18"/>
        <v>37275252</v>
      </c>
      <c r="L101" s="39">
        <f t="shared" si="18"/>
        <v>43075479</v>
      </c>
      <c r="M101" s="39">
        <f t="shared" si="18"/>
        <v>50226587</v>
      </c>
      <c r="N101" s="41">
        <f t="shared" si="18"/>
        <v>130577318</v>
      </c>
      <c r="O101" s="41">
        <f t="shared" si="18"/>
        <v>30416037</v>
      </c>
      <c r="P101" s="39">
        <f t="shared" si="18"/>
        <v>20413103</v>
      </c>
      <c r="Q101" s="39">
        <f t="shared" si="18"/>
        <v>51947728</v>
      </c>
      <c r="R101" s="41">
        <f t="shared" si="18"/>
        <v>102776868</v>
      </c>
      <c r="S101" s="41">
        <f t="shared" si="18"/>
        <v>28010245</v>
      </c>
      <c r="T101" s="39">
        <f t="shared" si="18"/>
        <v>21974539</v>
      </c>
      <c r="U101" s="39">
        <f t="shared" si="18"/>
        <v>97927227</v>
      </c>
      <c r="V101" s="39">
        <f t="shared" si="18"/>
        <v>147912011</v>
      </c>
      <c r="W101" s="41">
        <f t="shared" si="18"/>
        <v>429549944</v>
      </c>
      <c r="X101" s="41">
        <f t="shared" si="18"/>
        <v>725661968</v>
      </c>
      <c r="Y101" s="39">
        <f t="shared" si="18"/>
        <v>-296112024</v>
      </c>
      <c r="Z101" s="42">
        <f>+IF(X101&lt;&gt;0,+(Y101/X101)*100,0)</f>
        <v>-40.805779696036105</v>
      </c>
      <c r="AA101" s="43">
        <f>AA111+AA114+AA115+AA118+AA121+AA122+SUM(AA125:AA131)</f>
        <v>725661968</v>
      </c>
    </row>
    <row r="102" spans="1:27" ht="12.75">
      <c r="A102" s="45" t="s">
        <v>33</v>
      </c>
      <c r="B102" s="46"/>
      <c r="C102" s="10">
        <v>100279186</v>
      </c>
      <c r="D102" s="11"/>
      <c r="E102" s="10">
        <v>258510000</v>
      </c>
      <c r="F102" s="12">
        <v>158476900</v>
      </c>
      <c r="G102" s="12"/>
      <c r="H102" s="10">
        <v>10391875</v>
      </c>
      <c r="I102" s="10">
        <v>14561087</v>
      </c>
      <c r="J102" s="12">
        <v>24952962</v>
      </c>
      <c r="K102" s="12">
        <v>16792601</v>
      </c>
      <c r="L102" s="10">
        <v>6885174</v>
      </c>
      <c r="M102" s="10">
        <v>14432129</v>
      </c>
      <c r="N102" s="12">
        <v>38109904</v>
      </c>
      <c r="O102" s="12">
        <v>8002782</v>
      </c>
      <c r="P102" s="10">
        <v>1963842</v>
      </c>
      <c r="Q102" s="10">
        <v>12318024</v>
      </c>
      <c r="R102" s="12">
        <v>22284648</v>
      </c>
      <c r="S102" s="12">
        <v>3583413</v>
      </c>
      <c r="T102" s="10">
        <v>1604890</v>
      </c>
      <c r="U102" s="10">
        <v>13400691</v>
      </c>
      <c r="V102" s="10">
        <v>18588994</v>
      </c>
      <c r="W102" s="12">
        <v>103936508</v>
      </c>
      <c r="X102" s="12">
        <v>158476900</v>
      </c>
      <c r="Y102" s="10">
        <v>-54540392</v>
      </c>
      <c r="Z102" s="1">
        <v>-34.4154</v>
      </c>
      <c r="AA102" s="22">
        <v>158476900</v>
      </c>
    </row>
    <row r="103" spans="1:27" ht="12.75">
      <c r="A103" s="45" t="s">
        <v>34</v>
      </c>
      <c r="B103" s="46"/>
      <c r="C103" s="10"/>
      <c r="D103" s="11"/>
      <c r="E103" s="10">
        <v>500000</v>
      </c>
      <c r="F103" s="12"/>
      <c r="G103" s="12"/>
      <c r="H103" s="10"/>
      <c r="I103" s="10"/>
      <c r="J103" s="12"/>
      <c r="K103" s="12"/>
      <c r="L103" s="10"/>
      <c r="M103" s="10"/>
      <c r="N103" s="12"/>
      <c r="O103" s="12"/>
      <c r="P103" s="10"/>
      <c r="Q103" s="10"/>
      <c r="R103" s="12"/>
      <c r="S103" s="12"/>
      <c r="T103" s="10"/>
      <c r="U103" s="10"/>
      <c r="V103" s="10"/>
      <c r="W103" s="12"/>
      <c r="X103" s="12"/>
      <c r="Y103" s="10"/>
      <c r="Z103" s="1"/>
      <c r="AA103" s="22"/>
    </row>
    <row r="104" spans="1:27" ht="12.75">
      <c r="A104" s="45" t="s">
        <v>35</v>
      </c>
      <c r="B104" s="46"/>
      <c r="C104" s="10">
        <v>139557212</v>
      </c>
      <c r="D104" s="11"/>
      <c r="E104" s="10">
        <v>133647951</v>
      </c>
      <c r="F104" s="12">
        <v>72074825</v>
      </c>
      <c r="G104" s="12">
        <v>249052</v>
      </c>
      <c r="H104" s="10">
        <v>2102562</v>
      </c>
      <c r="I104" s="10">
        <v>6521746</v>
      </c>
      <c r="J104" s="12">
        <v>8873360</v>
      </c>
      <c r="K104" s="12">
        <v>10081278</v>
      </c>
      <c r="L104" s="10">
        <v>11944719</v>
      </c>
      <c r="M104" s="10">
        <v>15733907</v>
      </c>
      <c r="N104" s="12">
        <v>37759904</v>
      </c>
      <c r="O104" s="12">
        <v>8988863</v>
      </c>
      <c r="P104" s="10">
        <v>9624729</v>
      </c>
      <c r="Q104" s="10">
        <v>7117726</v>
      </c>
      <c r="R104" s="12">
        <v>25731318</v>
      </c>
      <c r="S104" s="12">
        <v>1498791</v>
      </c>
      <c r="T104" s="10">
        <v>3862536</v>
      </c>
      <c r="U104" s="10">
        <v>5298595</v>
      </c>
      <c r="V104" s="10">
        <v>10659922</v>
      </c>
      <c r="W104" s="12">
        <v>83024504</v>
      </c>
      <c r="X104" s="12">
        <v>72074825</v>
      </c>
      <c r="Y104" s="10">
        <v>10949679</v>
      </c>
      <c r="Z104" s="1">
        <v>15.1921</v>
      </c>
      <c r="AA104" s="22">
        <v>72074825</v>
      </c>
    </row>
    <row r="105" spans="1:27" ht="12.75">
      <c r="A105" s="45" t="s">
        <v>36</v>
      </c>
      <c r="B105" s="46"/>
      <c r="C105" s="10">
        <v>174045432</v>
      </c>
      <c r="D105" s="11"/>
      <c r="E105" s="10">
        <v>256100000</v>
      </c>
      <c r="F105" s="12">
        <v>163245265</v>
      </c>
      <c r="G105" s="12"/>
      <c r="H105" s="10">
        <v>23653</v>
      </c>
      <c r="I105" s="10">
        <v>50785</v>
      </c>
      <c r="J105" s="12">
        <v>74438</v>
      </c>
      <c r="K105" s="12"/>
      <c r="L105" s="10">
        <v>11272282</v>
      </c>
      <c r="M105" s="10">
        <v>1895926</v>
      </c>
      <c r="N105" s="12">
        <v>13168208</v>
      </c>
      <c r="O105" s="12">
        <v>7602246</v>
      </c>
      <c r="P105" s="10"/>
      <c r="Q105" s="10">
        <v>10170594</v>
      </c>
      <c r="R105" s="12">
        <v>17772840</v>
      </c>
      <c r="S105" s="12">
        <v>10301467</v>
      </c>
      <c r="T105" s="10">
        <v>4376686</v>
      </c>
      <c r="U105" s="10">
        <v>47281277</v>
      </c>
      <c r="V105" s="10">
        <v>61959430</v>
      </c>
      <c r="W105" s="12">
        <v>92974916</v>
      </c>
      <c r="X105" s="12">
        <v>163245265</v>
      </c>
      <c r="Y105" s="10">
        <v>-70270349</v>
      </c>
      <c r="Z105" s="1">
        <v>-43.0459</v>
      </c>
      <c r="AA105" s="22">
        <v>163245265</v>
      </c>
    </row>
    <row r="106" spans="1:27" ht="12.75">
      <c r="A106" s="45" t="s">
        <v>37</v>
      </c>
      <c r="B106" s="46"/>
      <c r="C106" s="10">
        <v>189428997</v>
      </c>
      <c r="D106" s="11"/>
      <c r="E106" s="10">
        <v>156545263</v>
      </c>
      <c r="F106" s="12">
        <v>56400681</v>
      </c>
      <c r="G106" s="12"/>
      <c r="H106" s="10">
        <v>-1422351</v>
      </c>
      <c r="I106" s="10">
        <v>694996</v>
      </c>
      <c r="J106" s="12">
        <v>-727355</v>
      </c>
      <c r="K106" s="12">
        <v>2971713</v>
      </c>
      <c r="L106" s="10"/>
      <c r="M106" s="10">
        <v>972489</v>
      </c>
      <c r="N106" s="12">
        <v>3944202</v>
      </c>
      <c r="O106" s="12">
        <v>332652</v>
      </c>
      <c r="P106" s="10">
        <v>1080930</v>
      </c>
      <c r="Q106" s="10">
        <v>2505043</v>
      </c>
      <c r="R106" s="12">
        <v>3918625</v>
      </c>
      <c r="S106" s="12">
        <v>1108315</v>
      </c>
      <c r="T106" s="10">
        <v>1113118</v>
      </c>
      <c r="U106" s="10">
        <v>1629892</v>
      </c>
      <c r="V106" s="10">
        <v>3851325</v>
      </c>
      <c r="W106" s="12">
        <v>10986797</v>
      </c>
      <c r="X106" s="12">
        <v>56400681</v>
      </c>
      <c r="Y106" s="10">
        <v>-45413884</v>
      </c>
      <c r="Z106" s="1">
        <v>-80.5201</v>
      </c>
      <c r="AA106" s="22">
        <v>56400681</v>
      </c>
    </row>
    <row r="107" spans="1:27" ht="12.75">
      <c r="A107" s="45" t="s">
        <v>38</v>
      </c>
      <c r="B107" s="46"/>
      <c r="C107" s="10">
        <v>12998237</v>
      </c>
      <c r="D107" s="11"/>
      <c r="E107" s="10">
        <v>60100000</v>
      </c>
      <c r="F107" s="12">
        <v>22305188</v>
      </c>
      <c r="G107" s="12"/>
      <c r="H107" s="10"/>
      <c r="I107" s="10">
        <v>328717</v>
      </c>
      <c r="J107" s="12">
        <v>328717</v>
      </c>
      <c r="K107" s="12"/>
      <c r="L107" s="10">
        <v>955188</v>
      </c>
      <c r="M107" s="10">
        <v>87010</v>
      </c>
      <c r="N107" s="12">
        <v>1042198</v>
      </c>
      <c r="O107" s="12"/>
      <c r="P107" s="10"/>
      <c r="Q107" s="10">
        <v>1322025</v>
      </c>
      <c r="R107" s="12">
        <v>1322025</v>
      </c>
      <c r="S107" s="12"/>
      <c r="T107" s="10">
        <v>1364686</v>
      </c>
      <c r="U107" s="10">
        <v>1616944</v>
      </c>
      <c r="V107" s="10">
        <v>2981630</v>
      </c>
      <c r="W107" s="12">
        <v>5674570</v>
      </c>
      <c r="X107" s="12">
        <v>22305188</v>
      </c>
      <c r="Y107" s="10">
        <v>-16630618</v>
      </c>
      <c r="Z107" s="1">
        <v>-74.5594</v>
      </c>
      <c r="AA107" s="22">
        <v>22305188</v>
      </c>
    </row>
    <row r="108" spans="1:27" ht="12.75">
      <c r="A108" s="45" t="s">
        <v>39</v>
      </c>
      <c r="B108" s="38"/>
      <c r="C108" s="10"/>
      <c r="D108" s="11"/>
      <c r="E108" s="10"/>
      <c r="F108" s="12"/>
      <c r="G108" s="12"/>
      <c r="H108" s="10"/>
      <c r="I108" s="10"/>
      <c r="J108" s="12"/>
      <c r="K108" s="12"/>
      <c r="L108" s="10"/>
      <c r="M108" s="10"/>
      <c r="N108" s="12"/>
      <c r="O108" s="12"/>
      <c r="P108" s="10"/>
      <c r="Q108" s="10"/>
      <c r="R108" s="12"/>
      <c r="S108" s="12"/>
      <c r="T108" s="10"/>
      <c r="U108" s="10"/>
      <c r="V108" s="10"/>
      <c r="W108" s="12"/>
      <c r="X108" s="12"/>
      <c r="Y108" s="10"/>
      <c r="Z108" s="1"/>
      <c r="AA108" s="22"/>
    </row>
    <row r="109" spans="1:27" ht="12.75">
      <c r="A109" s="45" t="s">
        <v>40</v>
      </c>
      <c r="B109" s="38"/>
      <c r="C109" s="13"/>
      <c r="D109" s="14"/>
      <c r="E109" s="13"/>
      <c r="F109" s="15"/>
      <c r="G109" s="15"/>
      <c r="H109" s="13"/>
      <c r="I109" s="13"/>
      <c r="J109" s="15"/>
      <c r="K109" s="15"/>
      <c r="L109" s="13"/>
      <c r="M109" s="13"/>
      <c r="N109" s="15"/>
      <c r="O109" s="15"/>
      <c r="P109" s="13"/>
      <c r="Q109" s="13"/>
      <c r="R109" s="15"/>
      <c r="S109" s="15"/>
      <c r="T109" s="13"/>
      <c r="U109" s="13"/>
      <c r="V109" s="13"/>
      <c r="W109" s="15"/>
      <c r="X109" s="15"/>
      <c r="Y109" s="13"/>
      <c r="Z109" s="2"/>
      <c r="AA109" s="23"/>
    </row>
    <row r="110" spans="1:27" ht="12.75">
      <c r="A110" s="45" t="s">
        <v>41</v>
      </c>
      <c r="B110" s="38"/>
      <c r="C110" s="16"/>
      <c r="D110" s="17"/>
      <c r="E110" s="16"/>
      <c r="F110" s="18"/>
      <c r="G110" s="18"/>
      <c r="H110" s="16"/>
      <c r="I110" s="16"/>
      <c r="J110" s="18"/>
      <c r="K110" s="18"/>
      <c r="L110" s="16"/>
      <c r="M110" s="16"/>
      <c r="N110" s="18"/>
      <c r="O110" s="18"/>
      <c r="P110" s="16"/>
      <c r="Q110" s="16"/>
      <c r="R110" s="18"/>
      <c r="S110" s="18"/>
      <c r="T110" s="16"/>
      <c r="U110" s="16"/>
      <c r="V110" s="16"/>
      <c r="W110" s="18"/>
      <c r="X110" s="18"/>
      <c r="Y110" s="16"/>
      <c r="Z110" s="3"/>
      <c r="AA110" s="24"/>
    </row>
    <row r="111" spans="1:27" ht="12.75">
      <c r="A111" s="47" t="s">
        <v>42</v>
      </c>
      <c r="B111" s="38"/>
      <c r="C111" s="10">
        <f aca="true" t="shared" si="19" ref="C111:Y111">SUM(C102:C110)</f>
        <v>616309064</v>
      </c>
      <c r="D111" s="11">
        <f t="shared" si="19"/>
        <v>0</v>
      </c>
      <c r="E111" s="10">
        <f t="shared" si="19"/>
        <v>865403214</v>
      </c>
      <c r="F111" s="12">
        <f t="shared" si="19"/>
        <v>472502859</v>
      </c>
      <c r="G111" s="12">
        <f t="shared" si="19"/>
        <v>249052</v>
      </c>
      <c r="H111" s="10">
        <f t="shared" si="19"/>
        <v>11095739</v>
      </c>
      <c r="I111" s="10">
        <f t="shared" si="19"/>
        <v>22157331</v>
      </c>
      <c r="J111" s="12">
        <f t="shared" si="19"/>
        <v>33502122</v>
      </c>
      <c r="K111" s="12">
        <f t="shared" si="19"/>
        <v>29845592</v>
      </c>
      <c r="L111" s="10">
        <f t="shared" si="19"/>
        <v>31057363</v>
      </c>
      <c r="M111" s="10">
        <f t="shared" si="19"/>
        <v>33121461</v>
      </c>
      <c r="N111" s="12">
        <f t="shared" si="19"/>
        <v>94024416</v>
      </c>
      <c r="O111" s="12">
        <f t="shared" si="19"/>
        <v>24926543</v>
      </c>
      <c r="P111" s="10">
        <f t="shared" si="19"/>
        <v>12669501</v>
      </c>
      <c r="Q111" s="10">
        <f t="shared" si="19"/>
        <v>33433412</v>
      </c>
      <c r="R111" s="12">
        <f t="shared" si="19"/>
        <v>71029456</v>
      </c>
      <c r="S111" s="12">
        <f t="shared" si="19"/>
        <v>16491986</v>
      </c>
      <c r="T111" s="10">
        <f t="shared" si="19"/>
        <v>12321916</v>
      </c>
      <c r="U111" s="10">
        <f t="shared" si="19"/>
        <v>69227399</v>
      </c>
      <c r="V111" s="10">
        <f t="shared" si="19"/>
        <v>98041301</v>
      </c>
      <c r="W111" s="12">
        <f t="shared" si="19"/>
        <v>296597295</v>
      </c>
      <c r="X111" s="12">
        <f t="shared" si="19"/>
        <v>472502859</v>
      </c>
      <c r="Y111" s="10">
        <f t="shared" si="19"/>
        <v>-175905564</v>
      </c>
      <c r="Z111" s="1">
        <f>+IF(X111&lt;&gt;0,+(Y111/X111)*100,0)</f>
        <v>-37.22846553188792</v>
      </c>
      <c r="AA111" s="22">
        <f>SUM(AA102:AA110)</f>
        <v>472502859</v>
      </c>
    </row>
    <row r="112" spans="1:27" ht="12.75">
      <c r="A112" s="48" t="s">
        <v>43</v>
      </c>
      <c r="B112" s="49"/>
      <c r="C112" s="10">
        <v>37229824</v>
      </c>
      <c r="D112" s="11"/>
      <c r="E112" s="10">
        <v>79823280</v>
      </c>
      <c r="F112" s="12">
        <v>26602498</v>
      </c>
      <c r="G112" s="12"/>
      <c r="H112" s="10">
        <v>1002261</v>
      </c>
      <c r="I112" s="10">
        <v>29713</v>
      </c>
      <c r="J112" s="12">
        <v>1031974</v>
      </c>
      <c r="K112" s="12">
        <v>838546</v>
      </c>
      <c r="L112" s="10">
        <v>3370399</v>
      </c>
      <c r="M112" s="10">
        <v>775832</v>
      </c>
      <c r="N112" s="12">
        <v>4984777</v>
      </c>
      <c r="O112" s="12">
        <v>42705</v>
      </c>
      <c r="P112" s="10">
        <v>1091415</v>
      </c>
      <c r="Q112" s="10">
        <v>8613832</v>
      </c>
      <c r="R112" s="12">
        <v>9747952</v>
      </c>
      <c r="S112" s="12">
        <v>1513890</v>
      </c>
      <c r="T112" s="10"/>
      <c r="U112" s="10">
        <v>413488</v>
      </c>
      <c r="V112" s="10">
        <v>1927378</v>
      </c>
      <c r="W112" s="12">
        <v>17692081</v>
      </c>
      <c r="X112" s="12">
        <v>26602498</v>
      </c>
      <c r="Y112" s="10">
        <v>-8910417</v>
      </c>
      <c r="Z112" s="1">
        <v>-33.4947</v>
      </c>
      <c r="AA112" s="22">
        <v>26602498</v>
      </c>
    </row>
    <row r="113" spans="1:27" ht="12.75">
      <c r="A113" s="48" t="s">
        <v>44</v>
      </c>
      <c r="B113" s="38"/>
      <c r="C113" s="16">
        <v>6416731</v>
      </c>
      <c r="D113" s="17"/>
      <c r="E113" s="16">
        <v>10421189</v>
      </c>
      <c r="F113" s="18">
        <v>4903189</v>
      </c>
      <c r="G113" s="18"/>
      <c r="H113" s="16"/>
      <c r="I113" s="16">
        <v>25900</v>
      </c>
      <c r="J113" s="18">
        <v>25900</v>
      </c>
      <c r="K113" s="18"/>
      <c r="L113" s="16"/>
      <c r="M113" s="16">
        <v>1417240</v>
      </c>
      <c r="N113" s="18">
        <v>1417240</v>
      </c>
      <c r="O113" s="18">
        <v>22100</v>
      </c>
      <c r="P113" s="16">
        <v>19700</v>
      </c>
      <c r="Q113" s="16"/>
      <c r="R113" s="18">
        <v>41800</v>
      </c>
      <c r="S113" s="18"/>
      <c r="T113" s="16"/>
      <c r="U113" s="16">
        <v>779368</v>
      </c>
      <c r="V113" s="16">
        <v>779368</v>
      </c>
      <c r="W113" s="18">
        <v>2264308</v>
      </c>
      <c r="X113" s="18">
        <v>4903189</v>
      </c>
      <c r="Y113" s="16">
        <v>-2638881</v>
      </c>
      <c r="Z113" s="3">
        <v>-53.8197</v>
      </c>
      <c r="AA113" s="24">
        <v>4903189</v>
      </c>
    </row>
    <row r="114" spans="1:27" ht="12.75">
      <c r="A114" s="47" t="s">
        <v>45</v>
      </c>
      <c r="B114" s="38"/>
      <c r="C114" s="19">
        <f aca="true" t="shared" si="20" ref="C114:Y114">SUM(C112:C113)</f>
        <v>43646555</v>
      </c>
      <c r="D114" s="20">
        <f t="shared" si="20"/>
        <v>0</v>
      </c>
      <c r="E114" s="19">
        <f t="shared" si="20"/>
        <v>90244469</v>
      </c>
      <c r="F114" s="21">
        <f t="shared" si="20"/>
        <v>31505687</v>
      </c>
      <c r="G114" s="21">
        <f t="shared" si="20"/>
        <v>0</v>
      </c>
      <c r="H114" s="19">
        <f t="shared" si="20"/>
        <v>1002261</v>
      </c>
      <c r="I114" s="19">
        <f t="shared" si="20"/>
        <v>55613</v>
      </c>
      <c r="J114" s="21">
        <f t="shared" si="20"/>
        <v>1057874</v>
      </c>
      <c r="K114" s="21">
        <f t="shared" si="20"/>
        <v>838546</v>
      </c>
      <c r="L114" s="19">
        <f t="shared" si="20"/>
        <v>3370399</v>
      </c>
      <c r="M114" s="19">
        <f t="shared" si="20"/>
        <v>2193072</v>
      </c>
      <c r="N114" s="21">
        <f t="shared" si="20"/>
        <v>6402017</v>
      </c>
      <c r="O114" s="21">
        <f t="shared" si="20"/>
        <v>64805</v>
      </c>
      <c r="P114" s="19">
        <f t="shared" si="20"/>
        <v>1111115</v>
      </c>
      <c r="Q114" s="19">
        <f t="shared" si="20"/>
        <v>8613832</v>
      </c>
      <c r="R114" s="21">
        <f t="shared" si="20"/>
        <v>9789752</v>
      </c>
      <c r="S114" s="21">
        <f t="shared" si="20"/>
        <v>1513890</v>
      </c>
      <c r="T114" s="19">
        <f t="shared" si="20"/>
        <v>0</v>
      </c>
      <c r="U114" s="19">
        <f t="shared" si="20"/>
        <v>1192856</v>
      </c>
      <c r="V114" s="19">
        <f t="shared" si="20"/>
        <v>2706746</v>
      </c>
      <c r="W114" s="21">
        <f t="shared" si="20"/>
        <v>19956389</v>
      </c>
      <c r="X114" s="21">
        <f t="shared" si="20"/>
        <v>31505687</v>
      </c>
      <c r="Y114" s="19">
        <f t="shared" si="20"/>
        <v>-11549298</v>
      </c>
      <c r="Z114" s="4">
        <f>+IF(X114&lt;&gt;0,+(Y114/X114)*100,0)</f>
        <v>-36.65781990407002</v>
      </c>
      <c r="AA114" s="25">
        <f>SUM(AA112:AA113)</f>
        <v>31505687</v>
      </c>
    </row>
    <row r="115" spans="1:27" ht="12.75">
      <c r="A115" s="50" t="s">
        <v>91</v>
      </c>
      <c r="B115" s="38"/>
      <c r="C115" s="10"/>
      <c r="D115" s="11"/>
      <c r="E115" s="10"/>
      <c r="F115" s="12"/>
      <c r="G115" s="12"/>
      <c r="H115" s="10"/>
      <c r="I115" s="10"/>
      <c r="J115" s="12"/>
      <c r="K115" s="12"/>
      <c r="L115" s="10"/>
      <c r="M115" s="10"/>
      <c r="N115" s="12"/>
      <c r="O115" s="12"/>
      <c r="P115" s="10"/>
      <c r="Q115" s="10"/>
      <c r="R115" s="12"/>
      <c r="S115" s="12"/>
      <c r="T115" s="10"/>
      <c r="U115" s="10"/>
      <c r="V115" s="10"/>
      <c r="W115" s="12"/>
      <c r="X115" s="12"/>
      <c r="Y115" s="10"/>
      <c r="Z115" s="1"/>
      <c r="AA115" s="22"/>
    </row>
    <row r="116" spans="1:27" ht="12.75">
      <c r="A116" s="48" t="s">
        <v>46</v>
      </c>
      <c r="B116" s="38"/>
      <c r="C116" s="13"/>
      <c r="D116" s="14"/>
      <c r="E116" s="13"/>
      <c r="F116" s="15"/>
      <c r="G116" s="15"/>
      <c r="H116" s="13"/>
      <c r="I116" s="13"/>
      <c r="J116" s="15"/>
      <c r="K116" s="15"/>
      <c r="L116" s="13"/>
      <c r="M116" s="13"/>
      <c r="N116" s="15"/>
      <c r="O116" s="15"/>
      <c r="P116" s="13"/>
      <c r="Q116" s="13"/>
      <c r="R116" s="15"/>
      <c r="S116" s="15"/>
      <c r="T116" s="13"/>
      <c r="U116" s="13"/>
      <c r="V116" s="13"/>
      <c r="W116" s="15"/>
      <c r="X116" s="15"/>
      <c r="Y116" s="13"/>
      <c r="Z116" s="2"/>
      <c r="AA116" s="23"/>
    </row>
    <row r="117" spans="1:27" ht="12.75">
      <c r="A117" s="48" t="s">
        <v>47</v>
      </c>
      <c r="B117" s="38"/>
      <c r="C117" s="16"/>
      <c r="D117" s="17"/>
      <c r="E117" s="16"/>
      <c r="F117" s="18"/>
      <c r="G117" s="18"/>
      <c r="H117" s="16"/>
      <c r="I117" s="16"/>
      <c r="J117" s="18"/>
      <c r="K117" s="18"/>
      <c r="L117" s="16"/>
      <c r="M117" s="16"/>
      <c r="N117" s="18"/>
      <c r="O117" s="18"/>
      <c r="P117" s="16"/>
      <c r="Q117" s="16"/>
      <c r="R117" s="18"/>
      <c r="S117" s="18"/>
      <c r="T117" s="16"/>
      <c r="U117" s="16"/>
      <c r="V117" s="16"/>
      <c r="W117" s="18"/>
      <c r="X117" s="18"/>
      <c r="Y117" s="16"/>
      <c r="Z117" s="3"/>
      <c r="AA117" s="24"/>
    </row>
    <row r="118" spans="1:27" ht="12.75">
      <c r="A118" s="47" t="s">
        <v>48</v>
      </c>
      <c r="B118" s="38"/>
      <c r="C118" s="10">
        <f aca="true" t="shared" si="21" ref="C118:Y118">SUM(C116:C117)</f>
        <v>0</v>
      </c>
      <c r="D118" s="11">
        <f t="shared" si="21"/>
        <v>0</v>
      </c>
      <c r="E118" s="10">
        <f t="shared" si="21"/>
        <v>0</v>
      </c>
      <c r="F118" s="12">
        <f t="shared" si="21"/>
        <v>0</v>
      </c>
      <c r="G118" s="12">
        <f t="shared" si="21"/>
        <v>0</v>
      </c>
      <c r="H118" s="10">
        <f t="shared" si="21"/>
        <v>0</v>
      </c>
      <c r="I118" s="10">
        <f t="shared" si="21"/>
        <v>0</v>
      </c>
      <c r="J118" s="12">
        <f t="shared" si="21"/>
        <v>0</v>
      </c>
      <c r="K118" s="12">
        <f t="shared" si="21"/>
        <v>0</v>
      </c>
      <c r="L118" s="10">
        <f t="shared" si="21"/>
        <v>0</v>
      </c>
      <c r="M118" s="10">
        <f t="shared" si="21"/>
        <v>0</v>
      </c>
      <c r="N118" s="12">
        <f t="shared" si="21"/>
        <v>0</v>
      </c>
      <c r="O118" s="12">
        <f t="shared" si="21"/>
        <v>0</v>
      </c>
      <c r="P118" s="10">
        <f t="shared" si="21"/>
        <v>0</v>
      </c>
      <c r="Q118" s="10">
        <f t="shared" si="21"/>
        <v>0</v>
      </c>
      <c r="R118" s="12">
        <f t="shared" si="21"/>
        <v>0</v>
      </c>
      <c r="S118" s="12">
        <f t="shared" si="21"/>
        <v>0</v>
      </c>
      <c r="T118" s="10">
        <f t="shared" si="21"/>
        <v>0</v>
      </c>
      <c r="U118" s="10">
        <f t="shared" si="21"/>
        <v>0</v>
      </c>
      <c r="V118" s="10">
        <f t="shared" si="21"/>
        <v>0</v>
      </c>
      <c r="W118" s="12">
        <f t="shared" si="21"/>
        <v>0</v>
      </c>
      <c r="X118" s="12">
        <f t="shared" si="21"/>
        <v>0</v>
      </c>
      <c r="Y118" s="10">
        <f t="shared" si="21"/>
        <v>0</v>
      </c>
      <c r="Z118" s="1">
        <f>+IF(X118&lt;&gt;0,+(Y118/X118)*100,0)</f>
        <v>0</v>
      </c>
      <c r="AA118" s="22">
        <f>SUM(AA116:AA117)</f>
        <v>0</v>
      </c>
    </row>
    <row r="119" spans="1:27" ht="12.75">
      <c r="A119" s="48" t="s">
        <v>49</v>
      </c>
      <c r="B119" s="49"/>
      <c r="C119" s="10">
        <v>20651812</v>
      </c>
      <c r="D119" s="11"/>
      <c r="E119" s="10">
        <v>6836000</v>
      </c>
      <c r="F119" s="12">
        <v>15270</v>
      </c>
      <c r="G119" s="12"/>
      <c r="H119" s="10"/>
      <c r="I119" s="10">
        <v>15270</v>
      </c>
      <c r="J119" s="12">
        <v>15270</v>
      </c>
      <c r="K119" s="12"/>
      <c r="L119" s="10"/>
      <c r="M119" s="10"/>
      <c r="N119" s="12"/>
      <c r="O119" s="12"/>
      <c r="P119" s="10"/>
      <c r="Q119" s="10"/>
      <c r="R119" s="12"/>
      <c r="S119" s="12"/>
      <c r="T119" s="10"/>
      <c r="U119" s="10"/>
      <c r="V119" s="10"/>
      <c r="W119" s="12">
        <v>15270</v>
      </c>
      <c r="X119" s="12">
        <v>15270</v>
      </c>
      <c r="Y119" s="10"/>
      <c r="Z119" s="1"/>
      <c r="AA119" s="22">
        <v>15270</v>
      </c>
    </row>
    <row r="120" spans="1:27" ht="12.75">
      <c r="A120" s="48" t="s">
        <v>50</v>
      </c>
      <c r="B120" s="38"/>
      <c r="C120" s="16"/>
      <c r="D120" s="17"/>
      <c r="E120" s="16"/>
      <c r="F120" s="18"/>
      <c r="G120" s="18"/>
      <c r="H120" s="16"/>
      <c r="I120" s="16"/>
      <c r="J120" s="18"/>
      <c r="K120" s="18"/>
      <c r="L120" s="16"/>
      <c r="M120" s="16"/>
      <c r="N120" s="18"/>
      <c r="O120" s="18"/>
      <c r="P120" s="16"/>
      <c r="Q120" s="16"/>
      <c r="R120" s="18"/>
      <c r="S120" s="18"/>
      <c r="T120" s="16"/>
      <c r="U120" s="16"/>
      <c r="V120" s="16"/>
      <c r="W120" s="18"/>
      <c r="X120" s="18"/>
      <c r="Y120" s="16"/>
      <c r="Z120" s="3"/>
      <c r="AA120" s="24"/>
    </row>
    <row r="121" spans="1:27" ht="12.75">
      <c r="A121" s="47" t="s">
        <v>92</v>
      </c>
      <c r="B121" s="38"/>
      <c r="C121" s="19">
        <f aca="true" t="shared" si="22" ref="C121:Y121">SUM(C119:C120)</f>
        <v>20651812</v>
      </c>
      <c r="D121" s="20">
        <f t="shared" si="22"/>
        <v>0</v>
      </c>
      <c r="E121" s="19">
        <f t="shared" si="22"/>
        <v>6836000</v>
      </c>
      <c r="F121" s="21">
        <f t="shared" si="22"/>
        <v>15270</v>
      </c>
      <c r="G121" s="21">
        <f t="shared" si="22"/>
        <v>0</v>
      </c>
      <c r="H121" s="19">
        <f t="shared" si="22"/>
        <v>0</v>
      </c>
      <c r="I121" s="19">
        <f t="shared" si="22"/>
        <v>15270</v>
      </c>
      <c r="J121" s="21">
        <f t="shared" si="22"/>
        <v>15270</v>
      </c>
      <c r="K121" s="21">
        <f t="shared" si="22"/>
        <v>0</v>
      </c>
      <c r="L121" s="19">
        <f t="shared" si="22"/>
        <v>0</v>
      </c>
      <c r="M121" s="19">
        <f t="shared" si="22"/>
        <v>0</v>
      </c>
      <c r="N121" s="21">
        <f t="shared" si="22"/>
        <v>0</v>
      </c>
      <c r="O121" s="21">
        <f t="shared" si="22"/>
        <v>0</v>
      </c>
      <c r="P121" s="19">
        <f t="shared" si="22"/>
        <v>0</v>
      </c>
      <c r="Q121" s="19">
        <f t="shared" si="22"/>
        <v>0</v>
      </c>
      <c r="R121" s="21">
        <f t="shared" si="22"/>
        <v>0</v>
      </c>
      <c r="S121" s="21">
        <f t="shared" si="22"/>
        <v>0</v>
      </c>
      <c r="T121" s="19">
        <f t="shared" si="22"/>
        <v>0</v>
      </c>
      <c r="U121" s="19">
        <f t="shared" si="22"/>
        <v>0</v>
      </c>
      <c r="V121" s="19">
        <f t="shared" si="22"/>
        <v>0</v>
      </c>
      <c r="W121" s="21">
        <f t="shared" si="22"/>
        <v>15270</v>
      </c>
      <c r="X121" s="21">
        <f t="shared" si="22"/>
        <v>15270</v>
      </c>
      <c r="Y121" s="19">
        <f t="shared" si="22"/>
        <v>0</v>
      </c>
      <c r="Z121" s="4">
        <f>+IF(X121&lt;&gt;0,+(Y121/X121)*100,0)</f>
        <v>0</v>
      </c>
      <c r="AA121" s="25">
        <f>SUM(AA119:AA120)</f>
        <v>15270</v>
      </c>
    </row>
    <row r="122" spans="1:27" ht="12.75">
      <c r="A122" s="50" t="s">
        <v>51</v>
      </c>
      <c r="B122" s="38"/>
      <c r="C122" s="10"/>
      <c r="D122" s="11"/>
      <c r="E122" s="10"/>
      <c r="F122" s="12"/>
      <c r="G122" s="12"/>
      <c r="H122" s="10"/>
      <c r="I122" s="10"/>
      <c r="J122" s="12"/>
      <c r="K122" s="12"/>
      <c r="L122" s="10"/>
      <c r="M122" s="10"/>
      <c r="N122" s="12"/>
      <c r="O122" s="12"/>
      <c r="P122" s="10"/>
      <c r="Q122" s="10"/>
      <c r="R122" s="12"/>
      <c r="S122" s="12"/>
      <c r="T122" s="10"/>
      <c r="U122" s="10"/>
      <c r="V122" s="10"/>
      <c r="W122" s="12"/>
      <c r="X122" s="12"/>
      <c r="Y122" s="10"/>
      <c r="Z122" s="1"/>
      <c r="AA122" s="22"/>
    </row>
    <row r="123" spans="1:27" ht="12.75">
      <c r="A123" s="48" t="s">
        <v>52</v>
      </c>
      <c r="B123" s="38"/>
      <c r="C123" s="13"/>
      <c r="D123" s="14"/>
      <c r="E123" s="13"/>
      <c r="F123" s="15"/>
      <c r="G123" s="15"/>
      <c r="H123" s="13"/>
      <c r="I123" s="13"/>
      <c r="J123" s="15"/>
      <c r="K123" s="15"/>
      <c r="L123" s="13"/>
      <c r="M123" s="13"/>
      <c r="N123" s="15"/>
      <c r="O123" s="15"/>
      <c r="P123" s="13"/>
      <c r="Q123" s="13"/>
      <c r="R123" s="15"/>
      <c r="S123" s="15"/>
      <c r="T123" s="13"/>
      <c r="U123" s="13"/>
      <c r="V123" s="13"/>
      <c r="W123" s="15"/>
      <c r="X123" s="15"/>
      <c r="Y123" s="13"/>
      <c r="Z123" s="2"/>
      <c r="AA123" s="23"/>
    </row>
    <row r="124" spans="1:27" ht="12.75">
      <c r="A124" s="48" t="s">
        <v>53</v>
      </c>
      <c r="B124" s="38"/>
      <c r="C124" s="16">
        <v>18547999</v>
      </c>
      <c r="D124" s="17"/>
      <c r="E124" s="16">
        <v>1000000</v>
      </c>
      <c r="F124" s="18"/>
      <c r="G124" s="18"/>
      <c r="H124" s="16"/>
      <c r="I124" s="16"/>
      <c r="J124" s="18"/>
      <c r="K124" s="18"/>
      <c r="L124" s="16"/>
      <c r="M124" s="16"/>
      <c r="N124" s="18"/>
      <c r="O124" s="18"/>
      <c r="P124" s="16"/>
      <c r="Q124" s="16"/>
      <c r="R124" s="18"/>
      <c r="S124" s="18"/>
      <c r="T124" s="16"/>
      <c r="U124" s="16"/>
      <c r="V124" s="16"/>
      <c r="W124" s="18"/>
      <c r="X124" s="18"/>
      <c r="Y124" s="16"/>
      <c r="Z124" s="3"/>
      <c r="AA124" s="24"/>
    </row>
    <row r="125" spans="1:27" ht="12.75">
      <c r="A125" s="47" t="s">
        <v>54</v>
      </c>
      <c r="B125" s="38"/>
      <c r="C125" s="10">
        <f aca="true" t="shared" si="23" ref="C125:Y125">SUM(C123:C124)</f>
        <v>18547999</v>
      </c>
      <c r="D125" s="11">
        <f t="shared" si="23"/>
        <v>0</v>
      </c>
      <c r="E125" s="10">
        <f t="shared" si="23"/>
        <v>1000000</v>
      </c>
      <c r="F125" s="12">
        <f t="shared" si="23"/>
        <v>0</v>
      </c>
      <c r="G125" s="12">
        <f t="shared" si="23"/>
        <v>0</v>
      </c>
      <c r="H125" s="10">
        <f t="shared" si="23"/>
        <v>0</v>
      </c>
      <c r="I125" s="10">
        <f t="shared" si="23"/>
        <v>0</v>
      </c>
      <c r="J125" s="12">
        <f t="shared" si="23"/>
        <v>0</v>
      </c>
      <c r="K125" s="12">
        <f t="shared" si="23"/>
        <v>0</v>
      </c>
      <c r="L125" s="10">
        <f t="shared" si="23"/>
        <v>0</v>
      </c>
      <c r="M125" s="10">
        <f t="shared" si="23"/>
        <v>0</v>
      </c>
      <c r="N125" s="12">
        <f t="shared" si="23"/>
        <v>0</v>
      </c>
      <c r="O125" s="12">
        <f t="shared" si="23"/>
        <v>0</v>
      </c>
      <c r="P125" s="10">
        <f t="shared" si="23"/>
        <v>0</v>
      </c>
      <c r="Q125" s="10">
        <f t="shared" si="23"/>
        <v>0</v>
      </c>
      <c r="R125" s="12">
        <f t="shared" si="23"/>
        <v>0</v>
      </c>
      <c r="S125" s="12">
        <f t="shared" si="23"/>
        <v>0</v>
      </c>
      <c r="T125" s="10">
        <f t="shared" si="23"/>
        <v>0</v>
      </c>
      <c r="U125" s="10">
        <f t="shared" si="23"/>
        <v>0</v>
      </c>
      <c r="V125" s="10">
        <f t="shared" si="23"/>
        <v>0</v>
      </c>
      <c r="W125" s="12">
        <f t="shared" si="23"/>
        <v>0</v>
      </c>
      <c r="X125" s="12">
        <f t="shared" si="23"/>
        <v>0</v>
      </c>
      <c r="Y125" s="10">
        <f t="shared" si="23"/>
        <v>0</v>
      </c>
      <c r="Z125" s="1">
        <f>+IF(X125&lt;&gt;0,+(Y125/X125)*100,0)</f>
        <v>0</v>
      </c>
      <c r="AA125" s="22">
        <f>SUM(AA123:AA124)</f>
        <v>0</v>
      </c>
    </row>
    <row r="126" spans="1:27" ht="12.75">
      <c r="A126" s="51" t="s">
        <v>55</v>
      </c>
      <c r="B126" s="38"/>
      <c r="C126" s="13">
        <v>1923939</v>
      </c>
      <c r="D126" s="14"/>
      <c r="E126" s="13">
        <v>32818174</v>
      </c>
      <c r="F126" s="15">
        <v>11955048</v>
      </c>
      <c r="G126" s="15"/>
      <c r="H126" s="13"/>
      <c r="I126" s="13">
        <v>1898041</v>
      </c>
      <c r="J126" s="15">
        <v>1898041</v>
      </c>
      <c r="K126" s="15">
        <v>364125</v>
      </c>
      <c r="L126" s="13">
        <v>186795</v>
      </c>
      <c r="M126" s="13">
        <v>546628</v>
      </c>
      <c r="N126" s="15">
        <v>1097548</v>
      </c>
      <c r="O126" s="15">
        <v>7599</v>
      </c>
      <c r="P126" s="13">
        <v>242685</v>
      </c>
      <c r="Q126" s="13">
        <v>2438877</v>
      </c>
      <c r="R126" s="15">
        <v>2689161</v>
      </c>
      <c r="S126" s="15"/>
      <c r="T126" s="13">
        <v>731444</v>
      </c>
      <c r="U126" s="13">
        <v>645705</v>
      </c>
      <c r="V126" s="13">
        <v>1377149</v>
      </c>
      <c r="W126" s="15">
        <v>7061899</v>
      </c>
      <c r="X126" s="15">
        <v>11955048</v>
      </c>
      <c r="Y126" s="13">
        <v>-4893149</v>
      </c>
      <c r="Z126" s="2">
        <v>-40.9296</v>
      </c>
      <c r="AA126" s="23">
        <v>11955048</v>
      </c>
    </row>
    <row r="127" spans="1:27" ht="12.75">
      <c r="A127" s="50" t="s">
        <v>56</v>
      </c>
      <c r="B127" s="38"/>
      <c r="C127" s="10">
        <v>2846752</v>
      </c>
      <c r="D127" s="11"/>
      <c r="E127" s="10">
        <v>209366</v>
      </c>
      <c r="F127" s="12">
        <v>219366</v>
      </c>
      <c r="G127" s="12"/>
      <c r="H127" s="10"/>
      <c r="I127" s="10"/>
      <c r="J127" s="12"/>
      <c r="K127" s="12">
        <v>2949</v>
      </c>
      <c r="L127" s="10">
        <v>21400</v>
      </c>
      <c r="M127" s="10"/>
      <c r="N127" s="12">
        <v>24349</v>
      </c>
      <c r="O127" s="12">
        <v>27646</v>
      </c>
      <c r="P127" s="10"/>
      <c r="Q127" s="10"/>
      <c r="R127" s="12">
        <v>27646</v>
      </c>
      <c r="S127" s="12"/>
      <c r="T127" s="10"/>
      <c r="U127" s="10">
        <v>117450</v>
      </c>
      <c r="V127" s="10">
        <v>117450</v>
      </c>
      <c r="W127" s="12">
        <v>169445</v>
      </c>
      <c r="X127" s="12">
        <v>219366</v>
      </c>
      <c r="Y127" s="10">
        <v>-49921</v>
      </c>
      <c r="Z127" s="1">
        <v>-22.7569</v>
      </c>
      <c r="AA127" s="22">
        <v>219366</v>
      </c>
    </row>
    <row r="128" spans="1:27" ht="12.75">
      <c r="A128" s="50" t="s">
        <v>57</v>
      </c>
      <c r="B128" s="38"/>
      <c r="C128" s="10">
        <v>3356470</v>
      </c>
      <c r="D128" s="11"/>
      <c r="E128" s="10">
        <v>17409500</v>
      </c>
      <c r="F128" s="12">
        <v>7633585</v>
      </c>
      <c r="G128" s="12"/>
      <c r="H128" s="10"/>
      <c r="I128" s="10">
        <v>2950</v>
      </c>
      <c r="J128" s="12">
        <v>2950</v>
      </c>
      <c r="K128" s="12">
        <v>103869</v>
      </c>
      <c r="L128" s="10"/>
      <c r="M128" s="10">
        <v>165000</v>
      </c>
      <c r="N128" s="12">
        <v>268869</v>
      </c>
      <c r="O128" s="12">
        <v>78100</v>
      </c>
      <c r="P128" s="10">
        <v>1132593</v>
      </c>
      <c r="Q128" s="10">
        <v>175650</v>
      </c>
      <c r="R128" s="12">
        <v>1386343</v>
      </c>
      <c r="S128" s="12"/>
      <c r="T128" s="10"/>
      <c r="U128" s="10">
        <v>849598</v>
      </c>
      <c r="V128" s="10">
        <v>849598</v>
      </c>
      <c r="W128" s="12">
        <v>2507760</v>
      </c>
      <c r="X128" s="12">
        <v>7633585</v>
      </c>
      <c r="Y128" s="10">
        <v>-5125825</v>
      </c>
      <c r="Z128" s="1">
        <v>-67.1483</v>
      </c>
      <c r="AA128" s="22">
        <v>7633585</v>
      </c>
    </row>
    <row r="129" spans="1:27" ht="12.75">
      <c r="A129" s="51" t="s">
        <v>58</v>
      </c>
      <c r="B129" s="49"/>
      <c r="C129" s="10">
        <v>115678348</v>
      </c>
      <c r="D129" s="11"/>
      <c r="E129" s="10">
        <v>252340153</v>
      </c>
      <c r="F129" s="12">
        <v>201830153</v>
      </c>
      <c r="G129" s="12">
        <v>2526754</v>
      </c>
      <c r="H129" s="10">
        <v>3717847</v>
      </c>
      <c r="I129" s="10">
        <v>5562889</v>
      </c>
      <c r="J129" s="12">
        <v>11807490</v>
      </c>
      <c r="K129" s="12">
        <v>6120171</v>
      </c>
      <c r="L129" s="10">
        <v>8439522</v>
      </c>
      <c r="M129" s="10">
        <v>14200426</v>
      </c>
      <c r="N129" s="12">
        <v>28760119</v>
      </c>
      <c r="O129" s="12">
        <v>5311344</v>
      </c>
      <c r="P129" s="10">
        <v>5257209</v>
      </c>
      <c r="Q129" s="10">
        <v>7285957</v>
      </c>
      <c r="R129" s="12">
        <v>17854510</v>
      </c>
      <c r="S129" s="12">
        <v>10004369</v>
      </c>
      <c r="T129" s="10">
        <v>8921179</v>
      </c>
      <c r="U129" s="10">
        <v>25894219</v>
      </c>
      <c r="V129" s="10">
        <v>44819767</v>
      </c>
      <c r="W129" s="12">
        <v>103241886</v>
      </c>
      <c r="X129" s="12">
        <v>201830153</v>
      </c>
      <c r="Y129" s="10">
        <v>-98588267</v>
      </c>
      <c r="Z129" s="1">
        <v>-48.8471</v>
      </c>
      <c r="AA129" s="22">
        <v>201830153</v>
      </c>
    </row>
    <row r="130" spans="1:27" ht="12.75">
      <c r="A130" s="50" t="s">
        <v>59</v>
      </c>
      <c r="B130" s="38"/>
      <c r="C130" s="10"/>
      <c r="D130" s="11"/>
      <c r="E130" s="10"/>
      <c r="F130" s="12"/>
      <c r="G130" s="12"/>
      <c r="H130" s="10"/>
      <c r="I130" s="10"/>
      <c r="J130" s="12"/>
      <c r="K130" s="12"/>
      <c r="L130" s="10"/>
      <c r="M130" s="10"/>
      <c r="N130" s="12"/>
      <c r="O130" s="12"/>
      <c r="P130" s="10"/>
      <c r="Q130" s="10"/>
      <c r="R130" s="12"/>
      <c r="S130" s="12"/>
      <c r="T130" s="10"/>
      <c r="U130" s="10"/>
      <c r="V130" s="10"/>
      <c r="W130" s="12"/>
      <c r="X130" s="12"/>
      <c r="Y130" s="10"/>
      <c r="Z130" s="1"/>
      <c r="AA130" s="22"/>
    </row>
    <row r="131" spans="1:27" ht="12.75">
      <c r="A131" s="50" t="s">
        <v>60</v>
      </c>
      <c r="B131" s="38"/>
      <c r="C131" s="16"/>
      <c r="D131" s="17"/>
      <c r="E131" s="16"/>
      <c r="F131" s="18"/>
      <c r="G131" s="18"/>
      <c r="H131" s="16"/>
      <c r="I131" s="16"/>
      <c r="J131" s="18"/>
      <c r="K131" s="18"/>
      <c r="L131" s="16"/>
      <c r="M131" s="16"/>
      <c r="N131" s="18"/>
      <c r="O131" s="18"/>
      <c r="P131" s="16"/>
      <c r="Q131" s="16"/>
      <c r="R131" s="18"/>
      <c r="S131" s="18"/>
      <c r="T131" s="16"/>
      <c r="U131" s="16"/>
      <c r="V131" s="16"/>
      <c r="W131" s="18"/>
      <c r="X131" s="18"/>
      <c r="Y131" s="16"/>
      <c r="Z131" s="3"/>
      <c r="AA131" s="24"/>
    </row>
    <row r="132" spans="1:27" ht="12.75">
      <c r="A132" s="53" t="s">
        <v>67</v>
      </c>
      <c r="B132" s="54"/>
      <c r="C132" s="55">
        <f aca="true" t="shared" si="24" ref="C132:Y132">+C5+C37+C69</f>
        <v>822960939</v>
      </c>
      <c r="D132" s="56">
        <f t="shared" si="24"/>
        <v>0</v>
      </c>
      <c r="E132" s="55">
        <f t="shared" si="24"/>
        <v>1266260876</v>
      </c>
      <c r="F132" s="57">
        <f t="shared" si="24"/>
        <v>725661968</v>
      </c>
      <c r="G132" s="57">
        <f t="shared" si="24"/>
        <v>2775806</v>
      </c>
      <c r="H132" s="55">
        <f t="shared" si="24"/>
        <v>15815847</v>
      </c>
      <c r="I132" s="55">
        <f t="shared" si="24"/>
        <v>29692094</v>
      </c>
      <c r="J132" s="57">
        <f t="shared" si="24"/>
        <v>48283747</v>
      </c>
      <c r="K132" s="57">
        <f t="shared" si="24"/>
        <v>37275252</v>
      </c>
      <c r="L132" s="55">
        <f t="shared" si="24"/>
        <v>43075479</v>
      </c>
      <c r="M132" s="55">
        <f t="shared" si="24"/>
        <v>50226587</v>
      </c>
      <c r="N132" s="57">
        <f t="shared" si="24"/>
        <v>130577318</v>
      </c>
      <c r="O132" s="57">
        <f t="shared" si="24"/>
        <v>30416037</v>
      </c>
      <c r="P132" s="55">
        <f t="shared" si="24"/>
        <v>20413103</v>
      </c>
      <c r="Q132" s="55">
        <f t="shared" si="24"/>
        <v>51947728</v>
      </c>
      <c r="R132" s="57">
        <f t="shared" si="24"/>
        <v>102776868</v>
      </c>
      <c r="S132" s="57">
        <f t="shared" si="24"/>
        <v>28010245</v>
      </c>
      <c r="T132" s="55">
        <f t="shared" si="24"/>
        <v>21974539</v>
      </c>
      <c r="U132" s="55">
        <f t="shared" si="24"/>
        <v>97927227</v>
      </c>
      <c r="V132" s="55">
        <f t="shared" si="24"/>
        <v>147912011</v>
      </c>
      <c r="W132" s="57">
        <f t="shared" si="24"/>
        <v>429549944</v>
      </c>
      <c r="X132" s="57">
        <f t="shared" si="24"/>
        <v>725661968</v>
      </c>
      <c r="Y132" s="55">
        <f t="shared" si="24"/>
        <v>-296112024</v>
      </c>
      <c r="Z132" s="58">
        <f>+IF(X132&lt;&gt;0,+(Y132/X132)*100,0)</f>
        <v>-40.805779696036105</v>
      </c>
      <c r="AA132" s="59">
        <f>+AA5+AA37+AA69</f>
        <v>725661968</v>
      </c>
    </row>
    <row r="133" spans="1:27" ht="4.5" customHeight="1">
      <c r="A133" s="60"/>
      <c r="B133" s="38"/>
      <c r="C133" s="61"/>
      <c r="D133" s="62"/>
      <c r="E133" s="61"/>
      <c r="F133" s="63"/>
      <c r="G133" s="63"/>
      <c r="H133" s="61"/>
      <c r="I133" s="61"/>
      <c r="J133" s="63"/>
      <c r="K133" s="63"/>
      <c r="L133" s="61"/>
      <c r="M133" s="61"/>
      <c r="N133" s="63"/>
      <c r="O133" s="63"/>
      <c r="P133" s="61"/>
      <c r="Q133" s="61"/>
      <c r="R133" s="63"/>
      <c r="S133" s="63"/>
      <c r="T133" s="61"/>
      <c r="U133" s="61"/>
      <c r="V133" s="61"/>
      <c r="W133" s="63"/>
      <c r="X133" s="63"/>
      <c r="Y133" s="61"/>
      <c r="Z133" s="64"/>
      <c r="AA133" s="65"/>
    </row>
    <row r="134" spans="1:27" ht="12.75">
      <c r="A134" s="66" t="s">
        <v>68</v>
      </c>
      <c r="B134" s="38" t="s">
        <v>69</v>
      </c>
      <c r="C134" s="39">
        <f aca="true" t="shared" si="25" ref="C134:Y134">C144+C147+C148+C151+C154+C155+SUM(C158:C164)</f>
        <v>614054369</v>
      </c>
      <c r="D134" s="40">
        <f t="shared" si="25"/>
        <v>0</v>
      </c>
      <c r="E134" s="39">
        <f t="shared" si="25"/>
        <v>698777763</v>
      </c>
      <c r="F134" s="41">
        <f t="shared" si="25"/>
        <v>585426729</v>
      </c>
      <c r="G134" s="41">
        <f t="shared" si="25"/>
        <v>33906559</v>
      </c>
      <c r="H134" s="39">
        <f t="shared" si="25"/>
        <v>49984057</v>
      </c>
      <c r="I134" s="39">
        <f t="shared" si="25"/>
        <v>44177072</v>
      </c>
      <c r="J134" s="41">
        <f t="shared" si="25"/>
        <v>128067688</v>
      </c>
      <c r="K134" s="41">
        <f t="shared" si="25"/>
        <v>47114155</v>
      </c>
      <c r="L134" s="39">
        <f t="shared" si="25"/>
        <v>45597677</v>
      </c>
      <c r="M134" s="39">
        <f t="shared" si="25"/>
        <v>48333111</v>
      </c>
      <c r="N134" s="41">
        <f t="shared" si="25"/>
        <v>141044943</v>
      </c>
      <c r="O134" s="41">
        <f t="shared" si="25"/>
        <v>46911391</v>
      </c>
      <c r="P134" s="39">
        <f t="shared" si="25"/>
        <v>44182927</v>
      </c>
      <c r="Q134" s="39">
        <f t="shared" si="25"/>
        <v>39733862</v>
      </c>
      <c r="R134" s="41">
        <f t="shared" si="25"/>
        <v>130828180</v>
      </c>
      <c r="S134" s="41">
        <f t="shared" si="25"/>
        <v>34188451</v>
      </c>
      <c r="T134" s="39">
        <f t="shared" si="25"/>
        <v>46136803</v>
      </c>
      <c r="U134" s="39">
        <f t="shared" si="25"/>
        <v>55225283</v>
      </c>
      <c r="V134" s="39">
        <f t="shared" si="25"/>
        <v>135550537</v>
      </c>
      <c r="W134" s="41">
        <f t="shared" si="25"/>
        <v>535491348</v>
      </c>
      <c r="X134" s="41">
        <f t="shared" si="25"/>
        <v>585426729</v>
      </c>
      <c r="Y134" s="39">
        <f t="shared" si="25"/>
        <v>-49935381</v>
      </c>
      <c r="Z134" s="42">
        <f>+IF(X134&lt;&gt;0,+(Y134/X134)*100,0)</f>
        <v>-8.529740533934522</v>
      </c>
      <c r="AA134" s="43">
        <f>AA144+AA147+AA148+AA151+AA154+AA155+SUM(AA158:AA164)</f>
        <v>585426729</v>
      </c>
    </row>
    <row r="135" spans="1:27" ht="12.75">
      <c r="A135" s="45" t="s">
        <v>33</v>
      </c>
      <c r="B135" s="46"/>
      <c r="C135" s="10">
        <v>63869700</v>
      </c>
      <c r="D135" s="11"/>
      <c r="E135" s="10">
        <v>90769846</v>
      </c>
      <c r="F135" s="12">
        <v>57708537</v>
      </c>
      <c r="G135" s="12">
        <v>4562637</v>
      </c>
      <c r="H135" s="10">
        <v>4665435</v>
      </c>
      <c r="I135" s="10">
        <v>5101286</v>
      </c>
      <c r="J135" s="12">
        <v>14329358</v>
      </c>
      <c r="K135" s="12">
        <v>5503923</v>
      </c>
      <c r="L135" s="10">
        <v>4342212</v>
      </c>
      <c r="M135" s="10">
        <v>5113175</v>
      </c>
      <c r="N135" s="12">
        <v>14959310</v>
      </c>
      <c r="O135" s="12">
        <v>7336273</v>
      </c>
      <c r="P135" s="10">
        <v>4628731</v>
      </c>
      <c r="Q135" s="10">
        <v>4069489</v>
      </c>
      <c r="R135" s="12">
        <v>16034493</v>
      </c>
      <c r="S135" s="12">
        <v>3718233</v>
      </c>
      <c r="T135" s="10">
        <v>3766643</v>
      </c>
      <c r="U135" s="10">
        <v>3766722</v>
      </c>
      <c r="V135" s="10">
        <v>11251598</v>
      </c>
      <c r="W135" s="12">
        <v>56574759</v>
      </c>
      <c r="X135" s="12">
        <v>57708537</v>
      </c>
      <c r="Y135" s="10">
        <v>-1133778</v>
      </c>
      <c r="Z135" s="1">
        <v>-1.9647</v>
      </c>
      <c r="AA135" s="22">
        <v>57708537</v>
      </c>
    </row>
    <row r="136" spans="1:27" ht="12.75">
      <c r="A136" s="45" t="s">
        <v>34</v>
      </c>
      <c r="B136" s="46"/>
      <c r="C136" s="10">
        <v>3616942</v>
      </c>
      <c r="D136" s="11"/>
      <c r="E136" s="10">
        <v>8507063</v>
      </c>
      <c r="F136" s="12">
        <v>3627851</v>
      </c>
      <c r="G136" s="12">
        <v>323232</v>
      </c>
      <c r="H136" s="10">
        <v>331576</v>
      </c>
      <c r="I136" s="10">
        <v>339687</v>
      </c>
      <c r="J136" s="12">
        <v>994495</v>
      </c>
      <c r="K136" s="12">
        <v>310075</v>
      </c>
      <c r="L136" s="10">
        <v>291447</v>
      </c>
      <c r="M136" s="10">
        <v>359871</v>
      </c>
      <c r="N136" s="12">
        <v>961393</v>
      </c>
      <c r="O136" s="12">
        <v>310312</v>
      </c>
      <c r="P136" s="10">
        <v>239576</v>
      </c>
      <c r="Q136" s="10">
        <v>272902</v>
      </c>
      <c r="R136" s="12">
        <v>822790</v>
      </c>
      <c r="S136" s="12">
        <v>323094</v>
      </c>
      <c r="T136" s="10">
        <v>291032</v>
      </c>
      <c r="U136" s="10">
        <v>300748</v>
      </c>
      <c r="V136" s="10">
        <v>914874</v>
      </c>
      <c r="W136" s="12">
        <v>3693552</v>
      </c>
      <c r="X136" s="12">
        <v>3627851</v>
      </c>
      <c r="Y136" s="10">
        <v>65701</v>
      </c>
      <c r="Z136" s="1">
        <v>1.811</v>
      </c>
      <c r="AA136" s="22">
        <v>3627851</v>
      </c>
    </row>
    <row r="137" spans="1:27" ht="12.75">
      <c r="A137" s="45" t="s">
        <v>35</v>
      </c>
      <c r="B137" s="46"/>
      <c r="C137" s="10">
        <v>94799566</v>
      </c>
      <c r="D137" s="11"/>
      <c r="E137" s="10">
        <v>87524673</v>
      </c>
      <c r="F137" s="12">
        <v>89336725</v>
      </c>
      <c r="G137" s="12">
        <v>8127057</v>
      </c>
      <c r="H137" s="10">
        <v>8094591</v>
      </c>
      <c r="I137" s="10">
        <v>7485873</v>
      </c>
      <c r="J137" s="12">
        <v>23707521</v>
      </c>
      <c r="K137" s="12">
        <v>7705573</v>
      </c>
      <c r="L137" s="10">
        <v>8232091</v>
      </c>
      <c r="M137" s="10">
        <v>7440805</v>
      </c>
      <c r="N137" s="12">
        <v>23378469</v>
      </c>
      <c r="O137" s="12">
        <v>8756940</v>
      </c>
      <c r="P137" s="10">
        <v>9079984</v>
      </c>
      <c r="Q137" s="10">
        <v>8448672</v>
      </c>
      <c r="R137" s="12">
        <v>26285596</v>
      </c>
      <c r="S137" s="12">
        <v>7913959</v>
      </c>
      <c r="T137" s="10">
        <v>7596868</v>
      </c>
      <c r="U137" s="10">
        <v>7611754</v>
      </c>
      <c r="V137" s="10">
        <v>23122581</v>
      </c>
      <c r="W137" s="12">
        <v>96494167</v>
      </c>
      <c r="X137" s="12">
        <v>89336725</v>
      </c>
      <c r="Y137" s="10">
        <v>7157442</v>
      </c>
      <c r="Z137" s="1">
        <v>8.0118</v>
      </c>
      <c r="AA137" s="22">
        <v>89336725</v>
      </c>
    </row>
    <row r="138" spans="1:27" ht="12.75">
      <c r="A138" s="45" t="s">
        <v>36</v>
      </c>
      <c r="B138" s="46"/>
      <c r="C138" s="10">
        <v>181392993</v>
      </c>
      <c r="D138" s="11"/>
      <c r="E138" s="10">
        <v>128792353</v>
      </c>
      <c r="F138" s="12">
        <v>132498581</v>
      </c>
      <c r="G138" s="12">
        <v>7475985</v>
      </c>
      <c r="H138" s="10">
        <v>19291438</v>
      </c>
      <c r="I138" s="10">
        <v>10217490</v>
      </c>
      <c r="J138" s="12">
        <v>36984913</v>
      </c>
      <c r="K138" s="12">
        <v>10038092</v>
      </c>
      <c r="L138" s="10">
        <v>12058464</v>
      </c>
      <c r="M138" s="10">
        <v>7799580</v>
      </c>
      <c r="N138" s="12">
        <v>29896136</v>
      </c>
      <c r="O138" s="12">
        <v>8809149</v>
      </c>
      <c r="P138" s="10">
        <v>7201533</v>
      </c>
      <c r="Q138" s="10">
        <v>9693358</v>
      </c>
      <c r="R138" s="12">
        <v>25704040</v>
      </c>
      <c r="S138" s="12">
        <v>9042925</v>
      </c>
      <c r="T138" s="10">
        <v>13354123</v>
      </c>
      <c r="U138" s="10">
        <v>12181070</v>
      </c>
      <c r="V138" s="10">
        <v>34578118</v>
      </c>
      <c r="W138" s="12">
        <v>127163207</v>
      </c>
      <c r="X138" s="12">
        <v>132498581</v>
      </c>
      <c r="Y138" s="10">
        <v>-5335374</v>
      </c>
      <c r="Z138" s="1">
        <v>-4.0267</v>
      </c>
      <c r="AA138" s="22">
        <v>132498581</v>
      </c>
    </row>
    <row r="139" spans="1:27" ht="12.75">
      <c r="A139" s="45" t="s">
        <v>37</v>
      </c>
      <c r="B139" s="46"/>
      <c r="C139" s="10">
        <v>63369212</v>
      </c>
      <c r="D139" s="11"/>
      <c r="E139" s="10">
        <v>83624693</v>
      </c>
      <c r="F139" s="12">
        <v>112330701</v>
      </c>
      <c r="G139" s="12">
        <v>3749572</v>
      </c>
      <c r="H139" s="10">
        <v>4536615</v>
      </c>
      <c r="I139" s="10">
        <v>4842421</v>
      </c>
      <c r="J139" s="12">
        <v>13128608</v>
      </c>
      <c r="K139" s="12">
        <v>5924751</v>
      </c>
      <c r="L139" s="10">
        <v>4078926</v>
      </c>
      <c r="M139" s="10">
        <v>13810312</v>
      </c>
      <c r="N139" s="12">
        <v>23813989</v>
      </c>
      <c r="O139" s="12">
        <v>5394640</v>
      </c>
      <c r="P139" s="10">
        <v>6587506</v>
      </c>
      <c r="Q139" s="10">
        <v>6498540</v>
      </c>
      <c r="R139" s="12">
        <v>18480686</v>
      </c>
      <c r="S139" s="12">
        <v>5015386</v>
      </c>
      <c r="T139" s="10">
        <v>11519017</v>
      </c>
      <c r="U139" s="10">
        <v>12960601</v>
      </c>
      <c r="V139" s="10">
        <v>29495004</v>
      </c>
      <c r="W139" s="12">
        <v>84918287</v>
      </c>
      <c r="X139" s="12">
        <v>112330701</v>
      </c>
      <c r="Y139" s="10">
        <v>-27412414</v>
      </c>
      <c r="Z139" s="1">
        <v>-24.4033</v>
      </c>
      <c r="AA139" s="22">
        <v>112330701</v>
      </c>
    </row>
    <row r="140" spans="1:27" ht="12.75">
      <c r="A140" s="45" t="s">
        <v>38</v>
      </c>
      <c r="B140" s="46"/>
      <c r="C140" s="10"/>
      <c r="D140" s="11"/>
      <c r="E140" s="10"/>
      <c r="F140" s="12"/>
      <c r="G140" s="12"/>
      <c r="H140" s="10"/>
      <c r="I140" s="10"/>
      <c r="J140" s="12"/>
      <c r="K140" s="12"/>
      <c r="L140" s="10"/>
      <c r="M140" s="10"/>
      <c r="N140" s="12"/>
      <c r="O140" s="12"/>
      <c r="P140" s="10"/>
      <c r="Q140" s="10"/>
      <c r="R140" s="12"/>
      <c r="S140" s="12"/>
      <c r="T140" s="10"/>
      <c r="U140" s="10"/>
      <c r="V140" s="10"/>
      <c r="W140" s="12"/>
      <c r="X140" s="12"/>
      <c r="Y140" s="10"/>
      <c r="Z140" s="1"/>
      <c r="AA140" s="22"/>
    </row>
    <row r="141" spans="1:27" ht="12.75">
      <c r="A141" s="45" t="s">
        <v>39</v>
      </c>
      <c r="B141" s="38"/>
      <c r="C141" s="10"/>
      <c r="D141" s="11"/>
      <c r="E141" s="10"/>
      <c r="F141" s="12"/>
      <c r="G141" s="12"/>
      <c r="H141" s="10"/>
      <c r="I141" s="10"/>
      <c r="J141" s="12"/>
      <c r="K141" s="12"/>
      <c r="L141" s="10"/>
      <c r="M141" s="10"/>
      <c r="N141" s="12"/>
      <c r="O141" s="12"/>
      <c r="P141" s="10"/>
      <c r="Q141" s="10"/>
      <c r="R141" s="12"/>
      <c r="S141" s="12"/>
      <c r="T141" s="10"/>
      <c r="U141" s="10"/>
      <c r="V141" s="10"/>
      <c r="W141" s="12"/>
      <c r="X141" s="12"/>
      <c r="Y141" s="10"/>
      <c r="Z141" s="1"/>
      <c r="AA141" s="22"/>
    </row>
    <row r="142" spans="1:27" ht="12.75">
      <c r="A142" s="45" t="s">
        <v>40</v>
      </c>
      <c r="B142" s="38"/>
      <c r="C142" s="13"/>
      <c r="D142" s="14"/>
      <c r="E142" s="13"/>
      <c r="F142" s="15"/>
      <c r="G142" s="15"/>
      <c r="H142" s="13"/>
      <c r="I142" s="13"/>
      <c r="J142" s="15"/>
      <c r="K142" s="15"/>
      <c r="L142" s="13"/>
      <c r="M142" s="13"/>
      <c r="N142" s="15"/>
      <c r="O142" s="15"/>
      <c r="P142" s="13"/>
      <c r="Q142" s="13"/>
      <c r="R142" s="15"/>
      <c r="S142" s="15"/>
      <c r="T142" s="13"/>
      <c r="U142" s="13"/>
      <c r="V142" s="13"/>
      <c r="W142" s="15"/>
      <c r="X142" s="15"/>
      <c r="Y142" s="13"/>
      <c r="Z142" s="2"/>
      <c r="AA142" s="23"/>
    </row>
    <row r="143" spans="1:27" ht="12.75">
      <c r="A143" s="45" t="s">
        <v>41</v>
      </c>
      <c r="B143" s="38"/>
      <c r="C143" s="16"/>
      <c r="D143" s="17"/>
      <c r="E143" s="16">
        <v>18810</v>
      </c>
      <c r="F143" s="18">
        <v>628</v>
      </c>
      <c r="G143" s="18"/>
      <c r="H143" s="16"/>
      <c r="I143" s="16"/>
      <c r="J143" s="18"/>
      <c r="K143" s="18"/>
      <c r="L143" s="16"/>
      <c r="M143" s="16"/>
      <c r="N143" s="18"/>
      <c r="O143" s="18"/>
      <c r="P143" s="16"/>
      <c r="Q143" s="16"/>
      <c r="R143" s="18"/>
      <c r="S143" s="18"/>
      <c r="T143" s="16"/>
      <c r="U143" s="16"/>
      <c r="V143" s="16"/>
      <c r="W143" s="18"/>
      <c r="X143" s="18">
        <v>628</v>
      </c>
      <c r="Y143" s="16">
        <v>-628</v>
      </c>
      <c r="Z143" s="3">
        <v>-100</v>
      </c>
      <c r="AA143" s="24">
        <v>628</v>
      </c>
    </row>
    <row r="144" spans="1:27" ht="12.75">
      <c r="A144" s="47" t="s">
        <v>42</v>
      </c>
      <c r="B144" s="38"/>
      <c r="C144" s="10">
        <f aca="true" t="shared" si="26" ref="C144:Y144">SUM(C135:C143)</f>
        <v>407048413</v>
      </c>
      <c r="D144" s="11">
        <f t="shared" si="26"/>
        <v>0</v>
      </c>
      <c r="E144" s="10">
        <f t="shared" si="26"/>
        <v>399237438</v>
      </c>
      <c r="F144" s="12">
        <f t="shared" si="26"/>
        <v>395503023</v>
      </c>
      <c r="G144" s="12">
        <f t="shared" si="26"/>
        <v>24238483</v>
      </c>
      <c r="H144" s="10">
        <f t="shared" si="26"/>
        <v>36919655</v>
      </c>
      <c r="I144" s="10">
        <f t="shared" si="26"/>
        <v>27986757</v>
      </c>
      <c r="J144" s="12">
        <f t="shared" si="26"/>
        <v>89144895</v>
      </c>
      <c r="K144" s="12">
        <f t="shared" si="26"/>
        <v>29482414</v>
      </c>
      <c r="L144" s="10">
        <f t="shared" si="26"/>
        <v>29003140</v>
      </c>
      <c r="M144" s="10">
        <f t="shared" si="26"/>
        <v>34523743</v>
      </c>
      <c r="N144" s="12">
        <f t="shared" si="26"/>
        <v>93009297</v>
      </c>
      <c r="O144" s="12">
        <f t="shared" si="26"/>
        <v>30607314</v>
      </c>
      <c r="P144" s="10">
        <f t="shared" si="26"/>
        <v>27737330</v>
      </c>
      <c r="Q144" s="10">
        <f t="shared" si="26"/>
        <v>28982961</v>
      </c>
      <c r="R144" s="12">
        <f t="shared" si="26"/>
        <v>87327605</v>
      </c>
      <c r="S144" s="12">
        <f t="shared" si="26"/>
        <v>26013597</v>
      </c>
      <c r="T144" s="10">
        <f t="shared" si="26"/>
        <v>36527683</v>
      </c>
      <c r="U144" s="10">
        <f t="shared" si="26"/>
        <v>36820895</v>
      </c>
      <c r="V144" s="10">
        <f t="shared" si="26"/>
        <v>99362175</v>
      </c>
      <c r="W144" s="12">
        <f t="shared" si="26"/>
        <v>368843972</v>
      </c>
      <c r="X144" s="12">
        <f t="shared" si="26"/>
        <v>395503023</v>
      </c>
      <c r="Y144" s="10">
        <f t="shared" si="26"/>
        <v>-26659051</v>
      </c>
      <c r="Z144" s="1">
        <f>+IF(X144&lt;&gt;0,+(Y144/X144)*100,0)</f>
        <v>-6.74054291615364</v>
      </c>
      <c r="AA144" s="22">
        <f>SUM(AA135:AA143)</f>
        <v>395503023</v>
      </c>
    </row>
    <row r="145" spans="1:27" ht="12.75">
      <c r="A145" s="48" t="s">
        <v>43</v>
      </c>
      <c r="B145" s="49"/>
      <c r="C145" s="10">
        <v>40651</v>
      </c>
      <c r="D145" s="11"/>
      <c r="E145" s="10">
        <v>188099</v>
      </c>
      <c r="F145" s="12">
        <v>41776</v>
      </c>
      <c r="G145" s="12"/>
      <c r="H145" s="10"/>
      <c r="I145" s="10"/>
      <c r="J145" s="12"/>
      <c r="K145" s="12">
        <v>12489</v>
      </c>
      <c r="L145" s="10"/>
      <c r="M145" s="10">
        <v>675</v>
      </c>
      <c r="N145" s="12">
        <v>13164</v>
      </c>
      <c r="O145" s="12">
        <v>10862</v>
      </c>
      <c r="P145" s="10"/>
      <c r="Q145" s="10"/>
      <c r="R145" s="12">
        <v>10862</v>
      </c>
      <c r="S145" s="12"/>
      <c r="T145" s="10"/>
      <c r="U145" s="10"/>
      <c r="V145" s="10"/>
      <c r="W145" s="12">
        <v>24026</v>
      </c>
      <c r="X145" s="12">
        <v>41776</v>
      </c>
      <c r="Y145" s="10">
        <v>-17750</v>
      </c>
      <c r="Z145" s="1">
        <v>-42.4885</v>
      </c>
      <c r="AA145" s="22">
        <v>41776</v>
      </c>
    </row>
    <row r="146" spans="1:27" ht="12.75">
      <c r="A146" s="48" t="s">
        <v>44</v>
      </c>
      <c r="B146" s="38"/>
      <c r="C146" s="16">
        <v>1400581</v>
      </c>
      <c r="D146" s="17"/>
      <c r="E146" s="16">
        <v>4069636</v>
      </c>
      <c r="F146" s="18">
        <v>1591265</v>
      </c>
      <c r="G146" s="18">
        <v>8678</v>
      </c>
      <c r="H146" s="16">
        <v>123213</v>
      </c>
      <c r="I146" s="16">
        <v>341947</v>
      </c>
      <c r="J146" s="18">
        <v>473838</v>
      </c>
      <c r="K146" s="18">
        <v>68233</v>
      </c>
      <c r="L146" s="16">
        <v>137265</v>
      </c>
      <c r="M146" s="16">
        <v>134704</v>
      </c>
      <c r="N146" s="18">
        <v>340202</v>
      </c>
      <c r="O146" s="18">
        <v>67408</v>
      </c>
      <c r="P146" s="16">
        <v>117104</v>
      </c>
      <c r="Q146" s="16">
        <v>70592</v>
      </c>
      <c r="R146" s="18">
        <v>255104</v>
      </c>
      <c r="S146" s="18"/>
      <c r="T146" s="16">
        <v>49818</v>
      </c>
      <c r="U146" s="16">
        <v>321107</v>
      </c>
      <c r="V146" s="16">
        <v>370925</v>
      </c>
      <c r="W146" s="18">
        <v>1440069</v>
      </c>
      <c r="X146" s="18">
        <v>1591265</v>
      </c>
      <c r="Y146" s="16">
        <v>-151196</v>
      </c>
      <c r="Z146" s="3">
        <v>-9.5016</v>
      </c>
      <c r="AA146" s="24">
        <v>1591265</v>
      </c>
    </row>
    <row r="147" spans="1:27" ht="12.75">
      <c r="A147" s="47" t="s">
        <v>45</v>
      </c>
      <c r="B147" s="38"/>
      <c r="C147" s="19">
        <f aca="true" t="shared" si="27" ref="C147:Y147">SUM(C145:C146)</f>
        <v>1441232</v>
      </c>
      <c r="D147" s="20">
        <f t="shared" si="27"/>
        <v>0</v>
      </c>
      <c r="E147" s="19">
        <f t="shared" si="27"/>
        <v>4257735</v>
      </c>
      <c r="F147" s="21">
        <f t="shared" si="27"/>
        <v>1633041</v>
      </c>
      <c r="G147" s="21">
        <f t="shared" si="27"/>
        <v>8678</v>
      </c>
      <c r="H147" s="19">
        <f t="shared" si="27"/>
        <v>123213</v>
      </c>
      <c r="I147" s="19">
        <f t="shared" si="27"/>
        <v>341947</v>
      </c>
      <c r="J147" s="21">
        <f t="shared" si="27"/>
        <v>473838</v>
      </c>
      <c r="K147" s="21">
        <f t="shared" si="27"/>
        <v>80722</v>
      </c>
      <c r="L147" s="19">
        <f t="shared" si="27"/>
        <v>137265</v>
      </c>
      <c r="M147" s="19">
        <f t="shared" si="27"/>
        <v>135379</v>
      </c>
      <c r="N147" s="21">
        <f t="shared" si="27"/>
        <v>353366</v>
      </c>
      <c r="O147" s="21">
        <f t="shared" si="27"/>
        <v>78270</v>
      </c>
      <c r="P147" s="19">
        <f t="shared" si="27"/>
        <v>117104</v>
      </c>
      <c r="Q147" s="19">
        <f t="shared" si="27"/>
        <v>70592</v>
      </c>
      <c r="R147" s="21">
        <f t="shared" si="27"/>
        <v>265966</v>
      </c>
      <c r="S147" s="21">
        <f t="shared" si="27"/>
        <v>0</v>
      </c>
      <c r="T147" s="19">
        <f t="shared" si="27"/>
        <v>49818</v>
      </c>
      <c r="U147" s="19">
        <f t="shared" si="27"/>
        <v>321107</v>
      </c>
      <c r="V147" s="19">
        <f t="shared" si="27"/>
        <v>370925</v>
      </c>
      <c r="W147" s="21">
        <f t="shared" si="27"/>
        <v>1464095</v>
      </c>
      <c r="X147" s="21">
        <f t="shared" si="27"/>
        <v>1633041</v>
      </c>
      <c r="Y147" s="19">
        <f t="shared" si="27"/>
        <v>-168946</v>
      </c>
      <c r="Z147" s="4">
        <f>+IF(X147&lt;&gt;0,+(Y147/X147)*100,0)</f>
        <v>-10.34548428361566</v>
      </c>
      <c r="AA147" s="25">
        <f>SUM(AA145:AA146)</f>
        <v>1633041</v>
      </c>
    </row>
    <row r="148" spans="1:27" ht="12.75">
      <c r="A148" s="50" t="s">
        <v>91</v>
      </c>
      <c r="B148" s="38"/>
      <c r="C148" s="10"/>
      <c r="D148" s="11"/>
      <c r="E148" s="10"/>
      <c r="F148" s="12"/>
      <c r="G148" s="12"/>
      <c r="H148" s="10"/>
      <c r="I148" s="10"/>
      <c r="J148" s="12"/>
      <c r="K148" s="12"/>
      <c r="L148" s="10"/>
      <c r="M148" s="10"/>
      <c r="N148" s="12"/>
      <c r="O148" s="12"/>
      <c r="P148" s="10"/>
      <c r="Q148" s="10"/>
      <c r="R148" s="12"/>
      <c r="S148" s="12"/>
      <c r="T148" s="10"/>
      <c r="U148" s="10"/>
      <c r="V148" s="10"/>
      <c r="W148" s="12"/>
      <c r="X148" s="12"/>
      <c r="Y148" s="10"/>
      <c r="Z148" s="1"/>
      <c r="AA148" s="22"/>
    </row>
    <row r="149" spans="1:27" ht="12.75">
      <c r="A149" s="48" t="s">
        <v>46</v>
      </c>
      <c r="B149" s="38"/>
      <c r="C149" s="13"/>
      <c r="D149" s="14"/>
      <c r="E149" s="13"/>
      <c r="F149" s="15"/>
      <c r="G149" s="15"/>
      <c r="H149" s="13"/>
      <c r="I149" s="13"/>
      <c r="J149" s="15"/>
      <c r="K149" s="15"/>
      <c r="L149" s="13"/>
      <c r="M149" s="13"/>
      <c r="N149" s="15"/>
      <c r="O149" s="15"/>
      <c r="P149" s="13"/>
      <c r="Q149" s="13"/>
      <c r="R149" s="15"/>
      <c r="S149" s="15"/>
      <c r="T149" s="13"/>
      <c r="U149" s="13"/>
      <c r="V149" s="13"/>
      <c r="W149" s="15"/>
      <c r="X149" s="15"/>
      <c r="Y149" s="13"/>
      <c r="Z149" s="2"/>
      <c r="AA149" s="23"/>
    </row>
    <row r="150" spans="1:27" ht="12.75">
      <c r="A150" s="48" t="s">
        <v>47</v>
      </c>
      <c r="B150" s="38"/>
      <c r="C150" s="16"/>
      <c r="D150" s="17"/>
      <c r="E150" s="16"/>
      <c r="F150" s="18"/>
      <c r="G150" s="18"/>
      <c r="H150" s="16"/>
      <c r="I150" s="16"/>
      <c r="J150" s="18"/>
      <c r="K150" s="18"/>
      <c r="L150" s="16"/>
      <c r="M150" s="16"/>
      <c r="N150" s="18"/>
      <c r="O150" s="18"/>
      <c r="P150" s="16"/>
      <c r="Q150" s="16"/>
      <c r="R150" s="18"/>
      <c r="S150" s="18"/>
      <c r="T150" s="16"/>
      <c r="U150" s="16"/>
      <c r="V150" s="16"/>
      <c r="W150" s="18"/>
      <c r="X150" s="18"/>
      <c r="Y150" s="16"/>
      <c r="Z150" s="3"/>
      <c r="AA150" s="24"/>
    </row>
    <row r="151" spans="1:27" ht="12.75">
      <c r="A151" s="47" t="s">
        <v>48</v>
      </c>
      <c r="B151" s="38"/>
      <c r="C151" s="10">
        <f aca="true" t="shared" si="28" ref="C151:Y151">SUM(C149:C150)</f>
        <v>0</v>
      </c>
      <c r="D151" s="11">
        <f t="shared" si="28"/>
        <v>0</v>
      </c>
      <c r="E151" s="10">
        <f t="shared" si="28"/>
        <v>0</v>
      </c>
      <c r="F151" s="12">
        <f t="shared" si="28"/>
        <v>0</v>
      </c>
      <c r="G151" s="12">
        <f t="shared" si="28"/>
        <v>0</v>
      </c>
      <c r="H151" s="10">
        <f t="shared" si="28"/>
        <v>0</v>
      </c>
      <c r="I151" s="10">
        <f t="shared" si="28"/>
        <v>0</v>
      </c>
      <c r="J151" s="12">
        <f t="shared" si="28"/>
        <v>0</v>
      </c>
      <c r="K151" s="12">
        <f t="shared" si="28"/>
        <v>0</v>
      </c>
      <c r="L151" s="10">
        <f t="shared" si="28"/>
        <v>0</v>
      </c>
      <c r="M151" s="10">
        <f t="shared" si="28"/>
        <v>0</v>
      </c>
      <c r="N151" s="12">
        <f t="shared" si="28"/>
        <v>0</v>
      </c>
      <c r="O151" s="12">
        <f t="shared" si="28"/>
        <v>0</v>
      </c>
      <c r="P151" s="10">
        <f t="shared" si="28"/>
        <v>0</v>
      </c>
      <c r="Q151" s="10">
        <f t="shared" si="28"/>
        <v>0</v>
      </c>
      <c r="R151" s="12">
        <f t="shared" si="28"/>
        <v>0</v>
      </c>
      <c r="S151" s="12">
        <f t="shared" si="28"/>
        <v>0</v>
      </c>
      <c r="T151" s="10">
        <f t="shared" si="28"/>
        <v>0</v>
      </c>
      <c r="U151" s="10">
        <f t="shared" si="28"/>
        <v>0</v>
      </c>
      <c r="V151" s="10">
        <f t="shared" si="28"/>
        <v>0</v>
      </c>
      <c r="W151" s="12">
        <f t="shared" si="28"/>
        <v>0</v>
      </c>
      <c r="X151" s="12">
        <f t="shared" si="28"/>
        <v>0</v>
      </c>
      <c r="Y151" s="10">
        <f t="shared" si="28"/>
        <v>0</v>
      </c>
      <c r="Z151" s="1">
        <f>+IF(X151&lt;&gt;0,+(Y151/X151)*100,0)</f>
        <v>0</v>
      </c>
      <c r="AA151" s="22">
        <f>SUM(AA149:AA150)</f>
        <v>0</v>
      </c>
    </row>
    <row r="152" spans="1:27" ht="12.75">
      <c r="A152" s="48" t="s">
        <v>49</v>
      </c>
      <c r="B152" s="49"/>
      <c r="C152" s="10">
        <v>73828611</v>
      </c>
      <c r="D152" s="11"/>
      <c r="E152" s="10">
        <v>112211217</v>
      </c>
      <c r="F152" s="12">
        <v>79476103</v>
      </c>
      <c r="G152" s="12">
        <v>5323690</v>
      </c>
      <c r="H152" s="10">
        <v>6457562</v>
      </c>
      <c r="I152" s="10">
        <v>5973944</v>
      </c>
      <c r="J152" s="12">
        <v>17755196</v>
      </c>
      <c r="K152" s="12">
        <v>5572946</v>
      </c>
      <c r="L152" s="10">
        <v>5386579</v>
      </c>
      <c r="M152" s="10">
        <v>5791278</v>
      </c>
      <c r="N152" s="12">
        <v>16750803</v>
      </c>
      <c r="O152" s="12">
        <v>9522976</v>
      </c>
      <c r="P152" s="10">
        <v>6181141</v>
      </c>
      <c r="Q152" s="10">
        <v>5643110</v>
      </c>
      <c r="R152" s="12">
        <v>21347227</v>
      </c>
      <c r="S152" s="12">
        <v>4830822</v>
      </c>
      <c r="T152" s="10">
        <v>4633991</v>
      </c>
      <c r="U152" s="10">
        <v>6525587</v>
      </c>
      <c r="V152" s="10">
        <v>15990400</v>
      </c>
      <c r="W152" s="12">
        <v>71843626</v>
      </c>
      <c r="X152" s="12">
        <v>79476103</v>
      </c>
      <c r="Y152" s="10">
        <v>-7632477</v>
      </c>
      <c r="Z152" s="1">
        <v>-9.6035</v>
      </c>
      <c r="AA152" s="22">
        <v>79476103</v>
      </c>
    </row>
    <row r="153" spans="1:27" ht="12.75">
      <c r="A153" s="48" t="s">
        <v>50</v>
      </c>
      <c r="B153" s="38"/>
      <c r="C153" s="16"/>
      <c r="D153" s="17"/>
      <c r="E153" s="16"/>
      <c r="F153" s="18"/>
      <c r="G153" s="18"/>
      <c r="H153" s="16"/>
      <c r="I153" s="16"/>
      <c r="J153" s="18"/>
      <c r="K153" s="18"/>
      <c r="L153" s="16"/>
      <c r="M153" s="16"/>
      <c r="N153" s="18"/>
      <c r="O153" s="18"/>
      <c r="P153" s="16"/>
      <c r="Q153" s="16"/>
      <c r="R153" s="18"/>
      <c r="S153" s="18"/>
      <c r="T153" s="16"/>
      <c r="U153" s="16"/>
      <c r="V153" s="16"/>
      <c r="W153" s="18"/>
      <c r="X153" s="18"/>
      <c r="Y153" s="16"/>
      <c r="Z153" s="3"/>
      <c r="AA153" s="24"/>
    </row>
    <row r="154" spans="1:27" ht="12.75">
      <c r="A154" s="47" t="s">
        <v>92</v>
      </c>
      <c r="B154" s="38"/>
      <c r="C154" s="19">
        <f aca="true" t="shared" si="29" ref="C154:Y154">SUM(C152:C153)</f>
        <v>73828611</v>
      </c>
      <c r="D154" s="20">
        <f t="shared" si="29"/>
        <v>0</v>
      </c>
      <c r="E154" s="19">
        <f t="shared" si="29"/>
        <v>112211217</v>
      </c>
      <c r="F154" s="21">
        <f t="shared" si="29"/>
        <v>79476103</v>
      </c>
      <c r="G154" s="21">
        <f t="shared" si="29"/>
        <v>5323690</v>
      </c>
      <c r="H154" s="19">
        <f t="shared" si="29"/>
        <v>6457562</v>
      </c>
      <c r="I154" s="19">
        <f t="shared" si="29"/>
        <v>5973944</v>
      </c>
      <c r="J154" s="21">
        <f t="shared" si="29"/>
        <v>17755196</v>
      </c>
      <c r="K154" s="21">
        <f t="shared" si="29"/>
        <v>5572946</v>
      </c>
      <c r="L154" s="19">
        <f t="shared" si="29"/>
        <v>5386579</v>
      </c>
      <c r="M154" s="19">
        <f t="shared" si="29"/>
        <v>5791278</v>
      </c>
      <c r="N154" s="21">
        <f t="shared" si="29"/>
        <v>16750803</v>
      </c>
      <c r="O154" s="21">
        <f t="shared" si="29"/>
        <v>9522976</v>
      </c>
      <c r="P154" s="19">
        <f t="shared" si="29"/>
        <v>6181141</v>
      </c>
      <c r="Q154" s="19">
        <f t="shared" si="29"/>
        <v>5643110</v>
      </c>
      <c r="R154" s="21">
        <f t="shared" si="29"/>
        <v>21347227</v>
      </c>
      <c r="S154" s="21">
        <f t="shared" si="29"/>
        <v>4830822</v>
      </c>
      <c r="T154" s="19">
        <f t="shared" si="29"/>
        <v>4633991</v>
      </c>
      <c r="U154" s="19">
        <f t="shared" si="29"/>
        <v>6525587</v>
      </c>
      <c r="V154" s="19">
        <f t="shared" si="29"/>
        <v>15990400</v>
      </c>
      <c r="W154" s="21">
        <f t="shared" si="29"/>
        <v>71843626</v>
      </c>
      <c r="X154" s="21">
        <f t="shared" si="29"/>
        <v>79476103</v>
      </c>
      <c r="Y154" s="19">
        <f t="shared" si="29"/>
        <v>-7632477</v>
      </c>
      <c r="Z154" s="4">
        <f>+IF(X154&lt;&gt;0,+(Y154/X154)*100,0)</f>
        <v>-9.603486723550096</v>
      </c>
      <c r="AA154" s="25">
        <f>SUM(AA152:AA153)</f>
        <v>79476103</v>
      </c>
    </row>
    <row r="155" spans="1:27" ht="12.75">
      <c r="A155" s="50" t="s">
        <v>51</v>
      </c>
      <c r="B155" s="38"/>
      <c r="C155" s="10"/>
      <c r="D155" s="11"/>
      <c r="E155" s="10"/>
      <c r="F155" s="12"/>
      <c r="G155" s="12"/>
      <c r="H155" s="10"/>
      <c r="I155" s="10"/>
      <c r="J155" s="12"/>
      <c r="K155" s="12"/>
      <c r="L155" s="10"/>
      <c r="M155" s="10"/>
      <c r="N155" s="12"/>
      <c r="O155" s="12"/>
      <c r="P155" s="10"/>
      <c r="Q155" s="10"/>
      <c r="R155" s="12"/>
      <c r="S155" s="12"/>
      <c r="T155" s="10"/>
      <c r="U155" s="10"/>
      <c r="V155" s="10"/>
      <c r="W155" s="12"/>
      <c r="X155" s="12"/>
      <c r="Y155" s="10"/>
      <c r="Z155" s="1"/>
      <c r="AA155" s="22"/>
    </row>
    <row r="156" spans="1:27" ht="12.75">
      <c r="A156" s="48" t="s">
        <v>52</v>
      </c>
      <c r="B156" s="38"/>
      <c r="C156" s="13"/>
      <c r="D156" s="14"/>
      <c r="E156" s="13"/>
      <c r="F156" s="15"/>
      <c r="G156" s="15"/>
      <c r="H156" s="13"/>
      <c r="I156" s="13"/>
      <c r="J156" s="15"/>
      <c r="K156" s="15"/>
      <c r="L156" s="13"/>
      <c r="M156" s="13"/>
      <c r="N156" s="15"/>
      <c r="O156" s="15"/>
      <c r="P156" s="13"/>
      <c r="Q156" s="13"/>
      <c r="R156" s="15"/>
      <c r="S156" s="15"/>
      <c r="T156" s="13"/>
      <c r="U156" s="13"/>
      <c r="V156" s="13"/>
      <c r="W156" s="15"/>
      <c r="X156" s="15"/>
      <c r="Y156" s="13"/>
      <c r="Z156" s="2"/>
      <c r="AA156" s="23"/>
    </row>
    <row r="157" spans="1:27" ht="12.75">
      <c r="A157" s="48" t="s">
        <v>53</v>
      </c>
      <c r="B157" s="38"/>
      <c r="C157" s="16"/>
      <c r="D157" s="17"/>
      <c r="E157" s="16"/>
      <c r="F157" s="18"/>
      <c r="G157" s="18"/>
      <c r="H157" s="16"/>
      <c r="I157" s="16"/>
      <c r="J157" s="18"/>
      <c r="K157" s="18"/>
      <c r="L157" s="16"/>
      <c r="M157" s="16"/>
      <c r="N157" s="18"/>
      <c r="O157" s="18"/>
      <c r="P157" s="16"/>
      <c r="Q157" s="16"/>
      <c r="R157" s="18"/>
      <c r="S157" s="18"/>
      <c r="T157" s="16"/>
      <c r="U157" s="16"/>
      <c r="V157" s="16"/>
      <c r="W157" s="18"/>
      <c r="X157" s="18"/>
      <c r="Y157" s="16"/>
      <c r="Z157" s="3"/>
      <c r="AA157" s="24"/>
    </row>
    <row r="158" spans="1:27" ht="12.75">
      <c r="A158" s="47" t="s">
        <v>54</v>
      </c>
      <c r="B158" s="38"/>
      <c r="C158" s="10">
        <f aca="true" t="shared" si="30" ref="C158:Y158">SUM(C156:C157)</f>
        <v>0</v>
      </c>
      <c r="D158" s="11">
        <f t="shared" si="30"/>
        <v>0</v>
      </c>
      <c r="E158" s="10">
        <f t="shared" si="30"/>
        <v>0</v>
      </c>
      <c r="F158" s="12">
        <f t="shared" si="30"/>
        <v>0</v>
      </c>
      <c r="G158" s="12">
        <f t="shared" si="30"/>
        <v>0</v>
      </c>
      <c r="H158" s="10">
        <f t="shared" si="30"/>
        <v>0</v>
      </c>
      <c r="I158" s="10">
        <f t="shared" si="30"/>
        <v>0</v>
      </c>
      <c r="J158" s="12">
        <f t="shared" si="30"/>
        <v>0</v>
      </c>
      <c r="K158" s="12">
        <f t="shared" si="30"/>
        <v>0</v>
      </c>
      <c r="L158" s="10">
        <f t="shared" si="30"/>
        <v>0</v>
      </c>
      <c r="M158" s="10">
        <f t="shared" si="30"/>
        <v>0</v>
      </c>
      <c r="N158" s="12">
        <f t="shared" si="30"/>
        <v>0</v>
      </c>
      <c r="O158" s="12">
        <f t="shared" si="30"/>
        <v>0</v>
      </c>
      <c r="P158" s="10">
        <f t="shared" si="30"/>
        <v>0</v>
      </c>
      <c r="Q158" s="10">
        <f t="shared" si="30"/>
        <v>0</v>
      </c>
      <c r="R158" s="12">
        <f t="shared" si="30"/>
        <v>0</v>
      </c>
      <c r="S158" s="12">
        <f t="shared" si="30"/>
        <v>0</v>
      </c>
      <c r="T158" s="10">
        <f t="shared" si="30"/>
        <v>0</v>
      </c>
      <c r="U158" s="10">
        <f t="shared" si="30"/>
        <v>0</v>
      </c>
      <c r="V158" s="10">
        <f t="shared" si="30"/>
        <v>0</v>
      </c>
      <c r="W158" s="12">
        <f t="shared" si="30"/>
        <v>0</v>
      </c>
      <c r="X158" s="12">
        <f t="shared" si="30"/>
        <v>0</v>
      </c>
      <c r="Y158" s="10">
        <f t="shared" si="30"/>
        <v>0</v>
      </c>
      <c r="Z158" s="1">
        <f>+IF(X158&lt;&gt;0,+(Y158/X158)*100,0)</f>
        <v>0</v>
      </c>
      <c r="AA158" s="22">
        <f>SUM(AA156:AA157)</f>
        <v>0</v>
      </c>
    </row>
    <row r="159" spans="1:27" ht="12.75">
      <c r="A159" s="51" t="s">
        <v>55</v>
      </c>
      <c r="B159" s="38"/>
      <c r="C159" s="13"/>
      <c r="D159" s="14"/>
      <c r="E159" s="13"/>
      <c r="F159" s="15"/>
      <c r="G159" s="15"/>
      <c r="H159" s="13"/>
      <c r="I159" s="13"/>
      <c r="J159" s="15"/>
      <c r="K159" s="15"/>
      <c r="L159" s="13"/>
      <c r="M159" s="13"/>
      <c r="N159" s="15"/>
      <c r="O159" s="15"/>
      <c r="P159" s="13"/>
      <c r="Q159" s="13"/>
      <c r="R159" s="15"/>
      <c r="S159" s="15"/>
      <c r="T159" s="13"/>
      <c r="U159" s="13"/>
      <c r="V159" s="13"/>
      <c r="W159" s="15"/>
      <c r="X159" s="15"/>
      <c r="Y159" s="13"/>
      <c r="Z159" s="2"/>
      <c r="AA159" s="23"/>
    </row>
    <row r="160" spans="1:27" ht="12.75">
      <c r="A160" s="50" t="s">
        <v>56</v>
      </c>
      <c r="B160" s="38"/>
      <c r="C160" s="10">
        <v>24983538</v>
      </c>
      <c r="D160" s="11"/>
      <c r="E160" s="10">
        <v>25497337</v>
      </c>
      <c r="F160" s="12">
        <v>19687964</v>
      </c>
      <c r="G160" s="12">
        <v>266775</v>
      </c>
      <c r="H160" s="10">
        <v>803271</v>
      </c>
      <c r="I160" s="10">
        <v>3057609</v>
      </c>
      <c r="J160" s="12">
        <v>4127655</v>
      </c>
      <c r="K160" s="12">
        <v>3369125</v>
      </c>
      <c r="L160" s="10">
        <v>2504100</v>
      </c>
      <c r="M160" s="10">
        <v>1843585</v>
      </c>
      <c r="N160" s="12">
        <v>7716810</v>
      </c>
      <c r="O160" s="12">
        <v>915078</v>
      </c>
      <c r="P160" s="10">
        <v>316933</v>
      </c>
      <c r="Q160" s="10">
        <v>506546</v>
      </c>
      <c r="R160" s="12">
        <v>1738557</v>
      </c>
      <c r="S160" s="12">
        <v>265652</v>
      </c>
      <c r="T160" s="10">
        <v>1311567</v>
      </c>
      <c r="U160" s="10">
        <v>2685294</v>
      </c>
      <c r="V160" s="10">
        <v>4262513</v>
      </c>
      <c r="W160" s="12">
        <v>17845535</v>
      </c>
      <c r="X160" s="12">
        <v>19687964</v>
      </c>
      <c r="Y160" s="10">
        <v>-1842429</v>
      </c>
      <c r="Z160" s="1">
        <v>-9.3581</v>
      </c>
      <c r="AA160" s="22">
        <v>19687964</v>
      </c>
    </row>
    <row r="161" spans="1:27" ht="12.75">
      <c r="A161" s="50" t="s">
        <v>57</v>
      </c>
      <c r="B161" s="38"/>
      <c r="C161" s="10">
        <v>35098487</v>
      </c>
      <c r="D161" s="11"/>
      <c r="E161" s="10">
        <v>71671158</v>
      </c>
      <c r="F161" s="12">
        <v>20933400</v>
      </c>
      <c r="G161" s="12">
        <v>23999</v>
      </c>
      <c r="H161" s="10">
        <v>594601</v>
      </c>
      <c r="I161" s="10">
        <v>599822</v>
      </c>
      <c r="J161" s="12">
        <v>1218422</v>
      </c>
      <c r="K161" s="12">
        <v>1036812</v>
      </c>
      <c r="L161" s="10">
        <v>1052213</v>
      </c>
      <c r="M161" s="10">
        <v>361992</v>
      </c>
      <c r="N161" s="12">
        <v>2451017</v>
      </c>
      <c r="O161" s="12">
        <v>1010454</v>
      </c>
      <c r="P161" s="10">
        <v>5076855</v>
      </c>
      <c r="Q161" s="10">
        <v>621584</v>
      </c>
      <c r="R161" s="12">
        <v>6708893</v>
      </c>
      <c r="S161" s="12">
        <v>9447</v>
      </c>
      <c r="T161" s="10">
        <v>741736</v>
      </c>
      <c r="U161" s="10">
        <v>1709774</v>
      </c>
      <c r="V161" s="10">
        <v>2460957</v>
      </c>
      <c r="W161" s="12">
        <v>12839289</v>
      </c>
      <c r="X161" s="12">
        <v>20933400</v>
      </c>
      <c r="Y161" s="10">
        <v>-8094111</v>
      </c>
      <c r="Z161" s="1">
        <v>-38.666</v>
      </c>
      <c r="AA161" s="22">
        <v>20933400</v>
      </c>
    </row>
    <row r="162" spans="1:27" ht="12.75">
      <c r="A162" s="51" t="s">
        <v>58</v>
      </c>
      <c r="B162" s="49"/>
      <c r="C162" s="10">
        <v>71654088</v>
      </c>
      <c r="D162" s="11"/>
      <c r="E162" s="10">
        <v>85902878</v>
      </c>
      <c r="F162" s="12">
        <v>68193198</v>
      </c>
      <c r="G162" s="12">
        <v>4044934</v>
      </c>
      <c r="H162" s="10">
        <v>5085755</v>
      </c>
      <c r="I162" s="10">
        <v>6216993</v>
      </c>
      <c r="J162" s="12">
        <v>15347682</v>
      </c>
      <c r="K162" s="12">
        <v>7572136</v>
      </c>
      <c r="L162" s="10">
        <v>7514380</v>
      </c>
      <c r="M162" s="10">
        <v>5677134</v>
      </c>
      <c r="N162" s="12">
        <v>20763650</v>
      </c>
      <c r="O162" s="12">
        <v>4777299</v>
      </c>
      <c r="P162" s="10">
        <v>4753564</v>
      </c>
      <c r="Q162" s="10">
        <v>3909069</v>
      </c>
      <c r="R162" s="12">
        <v>13439932</v>
      </c>
      <c r="S162" s="12">
        <v>3068933</v>
      </c>
      <c r="T162" s="10">
        <v>2872008</v>
      </c>
      <c r="U162" s="10">
        <v>7162626</v>
      </c>
      <c r="V162" s="10">
        <v>13103567</v>
      </c>
      <c r="W162" s="12">
        <v>62654831</v>
      </c>
      <c r="X162" s="12">
        <v>68193198</v>
      </c>
      <c r="Y162" s="10">
        <v>-5538367</v>
      </c>
      <c r="Z162" s="1">
        <v>-8.1216</v>
      </c>
      <c r="AA162" s="22">
        <v>68193198</v>
      </c>
    </row>
    <row r="163" spans="1:27" ht="12.75">
      <c r="A163" s="50" t="s">
        <v>59</v>
      </c>
      <c r="B163" s="38"/>
      <c r="C163" s="10"/>
      <c r="D163" s="11"/>
      <c r="E163" s="10"/>
      <c r="F163" s="12"/>
      <c r="G163" s="12"/>
      <c r="H163" s="10"/>
      <c r="I163" s="10"/>
      <c r="J163" s="12"/>
      <c r="K163" s="12"/>
      <c r="L163" s="10"/>
      <c r="M163" s="10"/>
      <c r="N163" s="12"/>
      <c r="O163" s="12"/>
      <c r="P163" s="10"/>
      <c r="Q163" s="10"/>
      <c r="R163" s="12"/>
      <c r="S163" s="12"/>
      <c r="T163" s="10"/>
      <c r="U163" s="10"/>
      <c r="V163" s="10"/>
      <c r="W163" s="12"/>
      <c r="X163" s="12"/>
      <c r="Y163" s="10"/>
      <c r="Z163" s="1"/>
      <c r="AA163" s="22"/>
    </row>
    <row r="164" spans="1:27" ht="12.75">
      <c r="A164" s="50" t="s">
        <v>60</v>
      </c>
      <c r="B164" s="38"/>
      <c r="C164" s="16"/>
      <c r="D164" s="17"/>
      <c r="E164" s="16"/>
      <c r="F164" s="18"/>
      <c r="G164" s="18"/>
      <c r="H164" s="16"/>
      <c r="I164" s="16"/>
      <c r="J164" s="18"/>
      <c r="K164" s="18"/>
      <c r="L164" s="16"/>
      <c r="M164" s="16"/>
      <c r="N164" s="18"/>
      <c r="O164" s="18"/>
      <c r="P164" s="16"/>
      <c r="Q164" s="16"/>
      <c r="R164" s="18"/>
      <c r="S164" s="18"/>
      <c r="T164" s="16"/>
      <c r="U164" s="16"/>
      <c r="V164" s="16"/>
      <c r="W164" s="18"/>
      <c r="X164" s="18"/>
      <c r="Y164" s="16"/>
      <c r="Z164" s="3"/>
      <c r="AA164" s="24"/>
    </row>
    <row r="165" spans="1:27" ht="4.5" customHeight="1">
      <c r="A165" s="67"/>
      <c r="B165" s="38"/>
      <c r="C165" s="10"/>
      <c r="D165" s="11"/>
      <c r="E165" s="10"/>
      <c r="F165" s="12"/>
      <c r="G165" s="12"/>
      <c r="H165" s="10"/>
      <c r="I165" s="10"/>
      <c r="J165" s="12"/>
      <c r="K165" s="12"/>
      <c r="L165" s="10"/>
      <c r="M165" s="10"/>
      <c r="N165" s="12"/>
      <c r="O165" s="12"/>
      <c r="P165" s="10"/>
      <c r="Q165" s="10"/>
      <c r="R165" s="12"/>
      <c r="S165" s="12"/>
      <c r="T165" s="10"/>
      <c r="U165" s="10"/>
      <c r="V165" s="10"/>
      <c r="W165" s="12"/>
      <c r="X165" s="12"/>
      <c r="Y165" s="10"/>
      <c r="Z165" s="1"/>
      <c r="AA165" s="22"/>
    </row>
    <row r="166" spans="1:27" ht="12.75">
      <c r="A166" s="37" t="s">
        <v>70</v>
      </c>
      <c r="B166" s="38"/>
      <c r="C166" s="39"/>
      <c r="D166" s="40"/>
      <c r="E166" s="39"/>
      <c r="F166" s="41"/>
      <c r="G166" s="41"/>
      <c r="H166" s="39"/>
      <c r="I166" s="39"/>
      <c r="J166" s="41"/>
      <c r="K166" s="41"/>
      <c r="L166" s="39"/>
      <c r="M166" s="39"/>
      <c r="N166" s="41"/>
      <c r="O166" s="41"/>
      <c r="P166" s="39"/>
      <c r="Q166" s="39"/>
      <c r="R166" s="41"/>
      <c r="S166" s="41"/>
      <c r="T166" s="39"/>
      <c r="U166" s="39"/>
      <c r="V166" s="39"/>
      <c r="W166" s="41"/>
      <c r="X166" s="41"/>
      <c r="Y166" s="39"/>
      <c r="Z166" s="42"/>
      <c r="AA166" s="43"/>
    </row>
    <row r="167" spans="1:27" ht="12.75">
      <c r="A167" s="68" t="s">
        <v>71</v>
      </c>
      <c r="B167" s="46"/>
      <c r="C167" s="10">
        <v>351218957</v>
      </c>
      <c r="D167" s="11"/>
      <c r="E167" s="10">
        <v>337280683</v>
      </c>
      <c r="F167" s="12">
        <v>346382561</v>
      </c>
      <c r="G167" s="12">
        <v>30231993</v>
      </c>
      <c r="H167" s="10">
        <v>30361265</v>
      </c>
      <c r="I167" s="10">
        <v>30013313</v>
      </c>
      <c r="J167" s="12">
        <v>90606571</v>
      </c>
      <c r="K167" s="12">
        <v>28701776</v>
      </c>
      <c r="L167" s="10">
        <v>28791195</v>
      </c>
      <c r="M167" s="10">
        <v>29247848</v>
      </c>
      <c r="N167" s="12">
        <v>86740819</v>
      </c>
      <c r="O167" s="12">
        <v>33468094</v>
      </c>
      <c r="P167" s="10">
        <v>30366355</v>
      </c>
      <c r="Q167" s="10">
        <v>28953365</v>
      </c>
      <c r="R167" s="12">
        <v>92787814</v>
      </c>
      <c r="S167" s="12">
        <v>28998616</v>
      </c>
      <c r="T167" s="10">
        <v>27742398</v>
      </c>
      <c r="U167" s="10">
        <v>28761960</v>
      </c>
      <c r="V167" s="10">
        <v>85502974</v>
      </c>
      <c r="W167" s="12">
        <v>355638178</v>
      </c>
      <c r="X167" s="12">
        <v>346382561</v>
      </c>
      <c r="Y167" s="10">
        <v>9255617</v>
      </c>
      <c r="Z167" s="1">
        <v>2.6721</v>
      </c>
      <c r="AA167" s="22">
        <v>346382561</v>
      </c>
    </row>
    <row r="168" spans="1:27" ht="12.75">
      <c r="A168" s="68" t="s">
        <v>72</v>
      </c>
      <c r="B168" s="46"/>
      <c r="C168" s="10">
        <v>22377711</v>
      </c>
      <c r="D168" s="11"/>
      <c r="E168" s="10">
        <v>25872117</v>
      </c>
      <c r="F168" s="12">
        <v>19313592</v>
      </c>
      <c r="G168" s="12">
        <v>1569713</v>
      </c>
      <c r="H168" s="10">
        <v>1930648</v>
      </c>
      <c r="I168" s="10">
        <v>1819674</v>
      </c>
      <c r="J168" s="12">
        <v>5320035</v>
      </c>
      <c r="K168" s="12">
        <v>1780613</v>
      </c>
      <c r="L168" s="10">
        <v>1444358</v>
      </c>
      <c r="M168" s="10">
        <v>1788772</v>
      </c>
      <c r="N168" s="12">
        <v>5013743</v>
      </c>
      <c r="O168" s="12">
        <v>1648908</v>
      </c>
      <c r="P168" s="10">
        <v>1252975</v>
      </c>
      <c r="Q168" s="10">
        <v>1628512</v>
      </c>
      <c r="R168" s="12">
        <v>4530395</v>
      </c>
      <c r="S168" s="12">
        <v>1201640</v>
      </c>
      <c r="T168" s="10">
        <v>49818</v>
      </c>
      <c r="U168" s="10">
        <v>3036101</v>
      </c>
      <c r="V168" s="10">
        <v>4287559</v>
      </c>
      <c r="W168" s="12">
        <v>19151732</v>
      </c>
      <c r="X168" s="12">
        <v>19313592</v>
      </c>
      <c r="Y168" s="10">
        <v>-161860</v>
      </c>
      <c r="Z168" s="1">
        <v>-0.8381</v>
      </c>
      <c r="AA168" s="22">
        <v>19313592</v>
      </c>
    </row>
    <row r="169" spans="1:27" ht="12.75">
      <c r="A169" s="68" t="s">
        <v>73</v>
      </c>
      <c r="B169" s="46"/>
      <c r="C169" s="10">
        <v>226592816</v>
      </c>
      <c r="D169" s="11"/>
      <c r="E169" s="10">
        <v>331082886</v>
      </c>
      <c r="F169" s="12">
        <v>212274581</v>
      </c>
      <c r="G169" s="12">
        <v>1591813</v>
      </c>
      <c r="H169" s="10">
        <v>16971221</v>
      </c>
      <c r="I169" s="10">
        <v>11336970</v>
      </c>
      <c r="J169" s="12">
        <v>29900004</v>
      </c>
      <c r="K169" s="12">
        <v>15484038</v>
      </c>
      <c r="L169" s="10">
        <v>14178458</v>
      </c>
      <c r="M169" s="10">
        <v>16757626</v>
      </c>
      <c r="N169" s="12">
        <v>46420122</v>
      </c>
      <c r="O169" s="12">
        <v>11343642</v>
      </c>
      <c r="P169" s="10">
        <v>11783265</v>
      </c>
      <c r="Q169" s="10">
        <v>8984711</v>
      </c>
      <c r="R169" s="12">
        <v>32111618</v>
      </c>
      <c r="S169" s="12">
        <v>3816999</v>
      </c>
      <c r="T169" s="10">
        <v>18181670</v>
      </c>
      <c r="U169" s="10">
        <v>22569474</v>
      </c>
      <c r="V169" s="10">
        <v>44568143</v>
      </c>
      <c r="W169" s="12">
        <v>152999887</v>
      </c>
      <c r="X169" s="12">
        <v>212274581</v>
      </c>
      <c r="Y169" s="10">
        <v>-59274694</v>
      </c>
      <c r="Z169" s="1">
        <v>-27.9236</v>
      </c>
      <c r="AA169" s="22">
        <v>212274581</v>
      </c>
    </row>
    <row r="170" spans="1:27" ht="12.75">
      <c r="A170" s="68" t="s">
        <v>74</v>
      </c>
      <c r="B170" s="46"/>
      <c r="C170" s="10">
        <v>7690010</v>
      </c>
      <c r="D170" s="11"/>
      <c r="E170" s="10">
        <v>4542077</v>
      </c>
      <c r="F170" s="12">
        <v>7455995</v>
      </c>
      <c r="G170" s="12">
        <v>513040</v>
      </c>
      <c r="H170" s="10">
        <v>720923</v>
      </c>
      <c r="I170" s="10">
        <v>1007115</v>
      </c>
      <c r="J170" s="12">
        <v>2241078</v>
      </c>
      <c r="K170" s="12">
        <v>1147728</v>
      </c>
      <c r="L170" s="10">
        <v>1183666</v>
      </c>
      <c r="M170" s="10">
        <v>538865</v>
      </c>
      <c r="N170" s="12">
        <v>2870259</v>
      </c>
      <c r="O170" s="12">
        <v>450747</v>
      </c>
      <c r="P170" s="10">
        <v>780332</v>
      </c>
      <c r="Q170" s="10">
        <v>167274</v>
      </c>
      <c r="R170" s="12">
        <v>1398353</v>
      </c>
      <c r="S170" s="12">
        <v>171196</v>
      </c>
      <c r="T170" s="10">
        <v>162917</v>
      </c>
      <c r="U170" s="10">
        <v>857748</v>
      </c>
      <c r="V170" s="10">
        <v>1191861</v>
      </c>
      <c r="W170" s="12">
        <v>7701551</v>
      </c>
      <c r="X170" s="12">
        <v>7455995</v>
      </c>
      <c r="Y170" s="10">
        <v>245556</v>
      </c>
      <c r="Z170" s="1">
        <v>3.2934</v>
      </c>
      <c r="AA170" s="22">
        <v>7455995</v>
      </c>
    </row>
    <row r="171" spans="1:27" ht="12.75">
      <c r="A171" s="69" t="s">
        <v>75</v>
      </c>
      <c r="B171" s="54"/>
      <c r="C171" s="55">
        <f aca="true" t="shared" si="31" ref="C171:Y171">SUM(C167:C170)</f>
        <v>607879494</v>
      </c>
      <c r="D171" s="56">
        <f t="shared" si="31"/>
        <v>0</v>
      </c>
      <c r="E171" s="55">
        <f t="shared" si="31"/>
        <v>698777763</v>
      </c>
      <c r="F171" s="57">
        <f t="shared" si="31"/>
        <v>585426729</v>
      </c>
      <c r="G171" s="57">
        <f t="shared" si="31"/>
        <v>33906559</v>
      </c>
      <c r="H171" s="55">
        <f t="shared" si="31"/>
        <v>49984057</v>
      </c>
      <c r="I171" s="55">
        <f t="shared" si="31"/>
        <v>44177072</v>
      </c>
      <c r="J171" s="57">
        <f t="shared" si="31"/>
        <v>128067688</v>
      </c>
      <c r="K171" s="57">
        <f t="shared" si="31"/>
        <v>47114155</v>
      </c>
      <c r="L171" s="55">
        <f t="shared" si="31"/>
        <v>45597677</v>
      </c>
      <c r="M171" s="55">
        <f t="shared" si="31"/>
        <v>48333111</v>
      </c>
      <c r="N171" s="57">
        <f t="shared" si="31"/>
        <v>141044943</v>
      </c>
      <c r="O171" s="57">
        <f t="shared" si="31"/>
        <v>46911391</v>
      </c>
      <c r="P171" s="55">
        <f t="shared" si="31"/>
        <v>44182927</v>
      </c>
      <c r="Q171" s="55">
        <f t="shared" si="31"/>
        <v>39733862</v>
      </c>
      <c r="R171" s="57">
        <f t="shared" si="31"/>
        <v>130828180</v>
      </c>
      <c r="S171" s="57">
        <f t="shared" si="31"/>
        <v>34188451</v>
      </c>
      <c r="T171" s="55">
        <f t="shared" si="31"/>
        <v>46136803</v>
      </c>
      <c r="U171" s="55">
        <f t="shared" si="31"/>
        <v>55225283</v>
      </c>
      <c r="V171" s="55">
        <f t="shared" si="31"/>
        <v>135550537</v>
      </c>
      <c r="W171" s="57">
        <f t="shared" si="31"/>
        <v>535491348</v>
      </c>
      <c r="X171" s="57">
        <f t="shared" si="31"/>
        <v>585426729</v>
      </c>
      <c r="Y171" s="55">
        <f t="shared" si="31"/>
        <v>-49935381</v>
      </c>
      <c r="Z171" s="58">
        <f>+IF(X171&lt;&gt;0,+(Y171/X171)*100,0)</f>
        <v>-8.529740533934522</v>
      </c>
      <c r="AA171" s="59">
        <f>SUM(AA167:AA170)</f>
        <v>585426729</v>
      </c>
    </row>
    <row r="172" spans="1:27" ht="12.75">
      <c r="A172" s="70"/>
      <c r="B172" s="71"/>
      <c r="C172" s="72"/>
      <c r="D172" s="73"/>
      <c r="E172" s="72"/>
      <c r="F172" s="74"/>
      <c r="G172" s="74"/>
      <c r="H172" s="72"/>
      <c r="I172" s="72"/>
      <c r="J172" s="74"/>
      <c r="K172" s="74"/>
      <c r="L172" s="72"/>
      <c r="M172" s="72"/>
      <c r="N172" s="74"/>
      <c r="O172" s="74"/>
      <c r="P172" s="72"/>
      <c r="Q172" s="72"/>
      <c r="R172" s="74"/>
      <c r="S172" s="74"/>
      <c r="T172" s="72"/>
      <c r="U172" s="72"/>
      <c r="V172" s="72"/>
      <c r="W172" s="74"/>
      <c r="X172" s="74"/>
      <c r="Y172" s="72"/>
      <c r="Z172" s="72"/>
      <c r="AA172" s="75"/>
    </row>
    <row r="173" spans="1:27" ht="12.75">
      <c r="A173" s="5" t="s">
        <v>84</v>
      </c>
      <c r="B173" s="6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2.75">
      <c r="A174" s="8" t="s">
        <v>85</v>
      </c>
      <c r="B174" s="6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2.75">
      <c r="A175" s="8" t="s">
        <v>86</v>
      </c>
      <c r="B175" s="6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2.75">
      <c r="A176" s="8" t="s">
        <v>87</v>
      </c>
      <c r="B176" s="6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2.75">
      <c r="A177" s="9" t="s">
        <v>88</v>
      </c>
      <c r="B177" s="6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2.75">
      <c r="A178" s="8" t="s">
        <v>89</v>
      </c>
      <c r="B178" s="6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2.75">
      <c r="A179" s="8" t="s">
        <v>90</v>
      </c>
      <c r="B179" s="6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2.75">
      <c r="A180" s="8"/>
      <c r="B180" s="6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201" ht="4.5" customHeight="1"/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80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</row>
    <row r="2" spans="1:27" ht="24.75" customHeight="1">
      <c r="A2" s="26" t="s">
        <v>1</v>
      </c>
      <c r="B2" s="27" t="s">
        <v>93</v>
      </c>
      <c r="C2" s="28" t="s">
        <v>2</v>
      </c>
      <c r="D2" s="77" t="s">
        <v>3</v>
      </c>
      <c r="E2" s="78" t="s">
        <v>4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9"/>
      <c r="AA2" s="29"/>
    </row>
    <row r="3" spans="1:27" ht="24.75" customHeight="1">
      <c r="A3" s="30" t="s">
        <v>5</v>
      </c>
      <c r="B3" s="31" t="s">
        <v>93</v>
      </c>
      <c r="C3" s="32" t="s">
        <v>6</v>
      </c>
      <c r="D3" s="33" t="s">
        <v>6</v>
      </c>
      <c r="E3" s="32" t="s">
        <v>7</v>
      </c>
      <c r="F3" s="34" t="s">
        <v>8</v>
      </c>
      <c r="G3" s="35" t="s">
        <v>9</v>
      </c>
      <c r="H3" s="32" t="s">
        <v>10</v>
      </c>
      <c r="I3" s="32" t="s">
        <v>11</v>
      </c>
      <c r="J3" s="34" t="s">
        <v>12</v>
      </c>
      <c r="K3" s="35" t="s">
        <v>13</v>
      </c>
      <c r="L3" s="32" t="s">
        <v>14</v>
      </c>
      <c r="M3" s="32" t="s">
        <v>15</v>
      </c>
      <c r="N3" s="34" t="s">
        <v>16</v>
      </c>
      <c r="O3" s="35" t="s">
        <v>17</v>
      </c>
      <c r="P3" s="32" t="s">
        <v>18</v>
      </c>
      <c r="Q3" s="32" t="s">
        <v>19</v>
      </c>
      <c r="R3" s="34" t="s">
        <v>20</v>
      </c>
      <c r="S3" s="35" t="s">
        <v>21</v>
      </c>
      <c r="T3" s="32" t="s">
        <v>22</v>
      </c>
      <c r="U3" s="32" t="s">
        <v>23</v>
      </c>
      <c r="V3" s="32" t="s">
        <v>24</v>
      </c>
      <c r="W3" s="34" t="s">
        <v>25</v>
      </c>
      <c r="X3" s="35" t="s">
        <v>26</v>
      </c>
      <c r="Y3" s="32" t="s">
        <v>27</v>
      </c>
      <c r="Z3" s="34" t="s">
        <v>28</v>
      </c>
      <c r="AA3" s="36" t="s">
        <v>29</v>
      </c>
    </row>
    <row r="4" spans="1:27" ht="12.75">
      <c r="A4" s="37" t="s">
        <v>30</v>
      </c>
      <c r="B4" s="38"/>
      <c r="C4" s="39"/>
      <c r="D4" s="40"/>
      <c r="E4" s="39"/>
      <c r="F4" s="41"/>
      <c r="G4" s="41"/>
      <c r="H4" s="39"/>
      <c r="I4" s="39"/>
      <c r="J4" s="41"/>
      <c r="K4" s="41"/>
      <c r="L4" s="39"/>
      <c r="M4" s="39"/>
      <c r="N4" s="41"/>
      <c r="O4" s="41"/>
      <c r="P4" s="39"/>
      <c r="Q4" s="39"/>
      <c r="R4" s="41"/>
      <c r="S4" s="41"/>
      <c r="T4" s="39"/>
      <c r="U4" s="39"/>
      <c r="V4" s="39"/>
      <c r="W4" s="41"/>
      <c r="X4" s="41"/>
      <c r="Y4" s="39"/>
      <c r="Z4" s="42"/>
      <c r="AA4" s="43"/>
    </row>
    <row r="5" spans="1:27" ht="12.75">
      <c r="A5" s="44" t="s">
        <v>31</v>
      </c>
      <c r="B5" s="38" t="s">
        <v>32</v>
      </c>
      <c r="C5" s="39">
        <f aca="true" t="shared" si="0" ref="C5:Y5">C15+C18+C19+C22+C25+C26+SUM(C29:C35)</f>
        <v>854831181</v>
      </c>
      <c r="D5" s="40">
        <f t="shared" si="0"/>
        <v>0</v>
      </c>
      <c r="E5" s="39">
        <f t="shared" si="0"/>
        <v>934615884</v>
      </c>
      <c r="F5" s="41">
        <f t="shared" si="0"/>
        <v>446102159</v>
      </c>
      <c r="G5" s="41">
        <f t="shared" si="0"/>
        <v>241915</v>
      </c>
      <c r="H5" s="39">
        <f t="shared" si="0"/>
        <v>14885628</v>
      </c>
      <c r="I5" s="39">
        <f t="shared" si="0"/>
        <v>7624221</v>
      </c>
      <c r="J5" s="41">
        <f t="shared" si="0"/>
        <v>22751764</v>
      </c>
      <c r="K5" s="41">
        <f t="shared" si="0"/>
        <v>38093794</v>
      </c>
      <c r="L5" s="39">
        <f t="shared" si="0"/>
        <v>17406805</v>
      </c>
      <c r="M5" s="39">
        <f t="shared" si="0"/>
        <v>35503584</v>
      </c>
      <c r="N5" s="41">
        <f t="shared" si="0"/>
        <v>91004183</v>
      </c>
      <c r="O5" s="41">
        <f t="shared" si="0"/>
        <v>21496037</v>
      </c>
      <c r="P5" s="39">
        <f t="shared" si="0"/>
        <v>30708161</v>
      </c>
      <c r="Q5" s="39">
        <f t="shared" si="0"/>
        <v>47867799</v>
      </c>
      <c r="R5" s="41">
        <f t="shared" si="0"/>
        <v>100071997</v>
      </c>
      <c r="S5" s="41">
        <f t="shared" si="0"/>
        <v>9328846</v>
      </c>
      <c r="T5" s="39">
        <f t="shared" si="0"/>
        <v>97227279</v>
      </c>
      <c r="U5" s="39">
        <f t="shared" si="0"/>
        <v>45796893</v>
      </c>
      <c r="V5" s="39">
        <f t="shared" si="0"/>
        <v>152353018</v>
      </c>
      <c r="W5" s="41">
        <f t="shared" si="0"/>
        <v>366180962</v>
      </c>
      <c r="X5" s="41">
        <f t="shared" si="0"/>
        <v>446102159</v>
      </c>
      <c r="Y5" s="39">
        <f t="shared" si="0"/>
        <v>-79921197</v>
      </c>
      <c r="Z5" s="42">
        <f>+IF(X5&lt;&gt;0,+(Y5/X5)*100,0)</f>
        <v>-17.915447255210438</v>
      </c>
      <c r="AA5" s="43">
        <f>AA15+AA18+AA19+AA22+AA25+AA26+SUM(AA29:AA35)</f>
        <v>446102159</v>
      </c>
    </row>
    <row r="6" spans="1:27" ht="12.75">
      <c r="A6" s="45" t="s">
        <v>33</v>
      </c>
      <c r="B6" s="46"/>
      <c r="C6" s="10"/>
      <c r="D6" s="11"/>
      <c r="E6" s="10"/>
      <c r="F6" s="12"/>
      <c r="G6" s="12"/>
      <c r="H6" s="10"/>
      <c r="I6" s="10"/>
      <c r="J6" s="12"/>
      <c r="K6" s="12"/>
      <c r="L6" s="10"/>
      <c r="M6" s="10"/>
      <c r="N6" s="12"/>
      <c r="O6" s="12"/>
      <c r="P6" s="10"/>
      <c r="Q6" s="10"/>
      <c r="R6" s="12"/>
      <c r="S6" s="12"/>
      <c r="T6" s="10"/>
      <c r="U6" s="10"/>
      <c r="V6" s="10"/>
      <c r="W6" s="12"/>
      <c r="X6" s="12"/>
      <c r="Y6" s="10"/>
      <c r="Z6" s="1"/>
      <c r="AA6" s="22"/>
    </row>
    <row r="7" spans="1:27" ht="12.75">
      <c r="A7" s="45" t="s">
        <v>34</v>
      </c>
      <c r="B7" s="46"/>
      <c r="C7" s="10"/>
      <c r="D7" s="11"/>
      <c r="E7" s="10"/>
      <c r="F7" s="12"/>
      <c r="G7" s="12"/>
      <c r="H7" s="10"/>
      <c r="I7" s="10"/>
      <c r="J7" s="12"/>
      <c r="K7" s="12"/>
      <c r="L7" s="10"/>
      <c r="M7" s="10"/>
      <c r="N7" s="12"/>
      <c r="O7" s="12"/>
      <c r="P7" s="10"/>
      <c r="Q7" s="10"/>
      <c r="R7" s="12"/>
      <c r="S7" s="12"/>
      <c r="T7" s="10"/>
      <c r="U7" s="10"/>
      <c r="V7" s="10"/>
      <c r="W7" s="12"/>
      <c r="X7" s="12"/>
      <c r="Y7" s="10"/>
      <c r="Z7" s="1"/>
      <c r="AA7" s="22"/>
    </row>
    <row r="8" spans="1:27" ht="12.75">
      <c r="A8" s="45" t="s">
        <v>35</v>
      </c>
      <c r="B8" s="46"/>
      <c r="C8" s="10"/>
      <c r="D8" s="11"/>
      <c r="E8" s="10"/>
      <c r="F8" s="12"/>
      <c r="G8" s="12"/>
      <c r="H8" s="10"/>
      <c r="I8" s="10"/>
      <c r="J8" s="12"/>
      <c r="K8" s="12"/>
      <c r="L8" s="10"/>
      <c r="M8" s="10"/>
      <c r="N8" s="12"/>
      <c r="O8" s="12"/>
      <c r="P8" s="10"/>
      <c r="Q8" s="10"/>
      <c r="R8" s="12"/>
      <c r="S8" s="12"/>
      <c r="T8" s="10"/>
      <c r="U8" s="10"/>
      <c r="V8" s="10"/>
      <c r="W8" s="12"/>
      <c r="X8" s="12"/>
      <c r="Y8" s="10"/>
      <c r="Z8" s="1"/>
      <c r="AA8" s="22"/>
    </row>
    <row r="9" spans="1:27" ht="12.75">
      <c r="A9" s="45" t="s">
        <v>36</v>
      </c>
      <c r="B9" s="46"/>
      <c r="C9" s="10"/>
      <c r="D9" s="11"/>
      <c r="E9" s="10"/>
      <c r="F9" s="12"/>
      <c r="G9" s="12"/>
      <c r="H9" s="10"/>
      <c r="I9" s="10"/>
      <c r="J9" s="12"/>
      <c r="K9" s="12"/>
      <c r="L9" s="10"/>
      <c r="M9" s="10"/>
      <c r="N9" s="12"/>
      <c r="O9" s="12"/>
      <c r="P9" s="10"/>
      <c r="Q9" s="10"/>
      <c r="R9" s="12"/>
      <c r="S9" s="12"/>
      <c r="T9" s="10"/>
      <c r="U9" s="10"/>
      <c r="V9" s="10"/>
      <c r="W9" s="12"/>
      <c r="X9" s="12"/>
      <c r="Y9" s="10"/>
      <c r="Z9" s="1"/>
      <c r="AA9" s="22"/>
    </row>
    <row r="10" spans="1:27" ht="12.75">
      <c r="A10" s="45" t="s">
        <v>37</v>
      </c>
      <c r="B10" s="46"/>
      <c r="C10" s="10">
        <v>140051597</v>
      </c>
      <c r="D10" s="11"/>
      <c r="E10" s="10">
        <v>121400000</v>
      </c>
      <c r="F10" s="12">
        <v>143458688</v>
      </c>
      <c r="G10" s="12"/>
      <c r="H10" s="10">
        <v>11354511</v>
      </c>
      <c r="I10" s="10">
        <v>406477</v>
      </c>
      <c r="J10" s="12">
        <v>11760988</v>
      </c>
      <c r="K10" s="12">
        <v>3869809</v>
      </c>
      <c r="L10" s="10">
        <v>1813145</v>
      </c>
      <c r="M10" s="10">
        <v>21727973</v>
      </c>
      <c r="N10" s="12">
        <v>27410927</v>
      </c>
      <c r="O10" s="12">
        <v>10068843</v>
      </c>
      <c r="P10" s="10">
        <v>320560</v>
      </c>
      <c r="Q10" s="10">
        <v>26834015</v>
      </c>
      <c r="R10" s="12">
        <v>37223418</v>
      </c>
      <c r="S10" s="12">
        <v>2019096</v>
      </c>
      <c r="T10" s="10">
        <v>3138534</v>
      </c>
      <c r="U10" s="10">
        <v>-1163003</v>
      </c>
      <c r="V10" s="10">
        <v>3994627</v>
      </c>
      <c r="W10" s="12">
        <v>80389960</v>
      </c>
      <c r="X10" s="12">
        <v>143458688</v>
      </c>
      <c r="Y10" s="10">
        <v>-63068728</v>
      </c>
      <c r="Z10" s="1">
        <v>-43.963</v>
      </c>
      <c r="AA10" s="22">
        <v>143458688</v>
      </c>
    </row>
    <row r="11" spans="1:27" ht="12.75">
      <c r="A11" s="45" t="s">
        <v>38</v>
      </c>
      <c r="B11" s="46"/>
      <c r="C11" s="10"/>
      <c r="D11" s="11"/>
      <c r="E11" s="10"/>
      <c r="F11" s="12"/>
      <c r="G11" s="12"/>
      <c r="H11" s="10"/>
      <c r="I11" s="10"/>
      <c r="J11" s="12"/>
      <c r="K11" s="12"/>
      <c r="L11" s="10"/>
      <c r="M11" s="10"/>
      <c r="N11" s="12"/>
      <c r="O11" s="12"/>
      <c r="P11" s="10"/>
      <c r="Q11" s="10"/>
      <c r="R11" s="12"/>
      <c r="S11" s="12"/>
      <c r="T11" s="10"/>
      <c r="U11" s="10"/>
      <c r="V11" s="10"/>
      <c r="W11" s="12"/>
      <c r="X11" s="12"/>
      <c r="Y11" s="10"/>
      <c r="Z11" s="1"/>
      <c r="AA11" s="22"/>
    </row>
    <row r="12" spans="1:27" ht="12.75">
      <c r="A12" s="45" t="s">
        <v>39</v>
      </c>
      <c r="B12" s="38"/>
      <c r="C12" s="10"/>
      <c r="D12" s="11"/>
      <c r="E12" s="10"/>
      <c r="F12" s="12"/>
      <c r="G12" s="12"/>
      <c r="H12" s="10"/>
      <c r="I12" s="10"/>
      <c r="J12" s="12"/>
      <c r="K12" s="12"/>
      <c r="L12" s="10"/>
      <c r="M12" s="10"/>
      <c r="N12" s="12"/>
      <c r="O12" s="12"/>
      <c r="P12" s="10"/>
      <c r="Q12" s="10"/>
      <c r="R12" s="12"/>
      <c r="S12" s="12"/>
      <c r="T12" s="10"/>
      <c r="U12" s="10"/>
      <c r="V12" s="10"/>
      <c r="W12" s="12"/>
      <c r="X12" s="12"/>
      <c r="Y12" s="10"/>
      <c r="Z12" s="1"/>
      <c r="AA12" s="22"/>
    </row>
    <row r="13" spans="1:27" ht="12.75">
      <c r="A13" s="45" t="s">
        <v>40</v>
      </c>
      <c r="B13" s="38"/>
      <c r="C13" s="13"/>
      <c r="D13" s="14"/>
      <c r="E13" s="13"/>
      <c r="F13" s="15"/>
      <c r="G13" s="15"/>
      <c r="H13" s="13"/>
      <c r="I13" s="13"/>
      <c r="J13" s="15"/>
      <c r="K13" s="15"/>
      <c r="L13" s="13"/>
      <c r="M13" s="13"/>
      <c r="N13" s="15"/>
      <c r="O13" s="15"/>
      <c r="P13" s="13"/>
      <c r="Q13" s="13"/>
      <c r="R13" s="15"/>
      <c r="S13" s="15"/>
      <c r="T13" s="13"/>
      <c r="U13" s="13"/>
      <c r="V13" s="13"/>
      <c r="W13" s="15"/>
      <c r="X13" s="15"/>
      <c r="Y13" s="13"/>
      <c r="Z13" s="2"/>
      <c r="AA13" s="23"/>
    </row>
    <row r="14" spans="1:27" ht="12.75">
      <c r="A14" s="45" t="s">
        <v>41</v>
      </c>
      <c r="B14" s="38"/>
      <c r="C14" s="16"/>
      <c r="D14" s="17"/>
      <c r="E14" s="16"/>
      <c r="F14" s="18"/>
      <c r="G14" s="18"/>
      <c r="H14" s="16"/>
      <c r="I14" s="16"/>
      <c r="J14" s="18"/>
      <c r="K14" s="18"/>
      <c r="L14" s="16"/>
      <c r="M14" s="16"/>
      <c r="N14" s="18"/>
      <c r="O14" s="18"/>
      <c r="P14" s="16"/>
      <c r="Q14" s="16"/>
      <c r="R14" s="18"/>
      <c r="S14" s="18"/>
      <c r="T14" s="16"/>
      <c r="U14" s="16"/>
      <c r="V14" s="16"/>
      <c r="W14" s="18"/>
      <c r="X14" s="18"/>
      <c r="Y14" s="16"/>
      <c r="Z14" s="3"/>
      <c r="AA14" s="24"/>
    </row>
    <row r="15" spans="1:27" ht="12.75">
      <c r="A15" s="47" t="s">
        <v>42</v>
      </c>
      <c r="B15" s="38"/>
      <c r="C15" s="10">
        <f aca="true" t="shared" si="1" ref="C15:Y15">SUM(C6:C14)</f>
        <v>140051597</v>
      </c>
      <c r="D15" s="11">
        <f t="shared" si="1"/>
        <v>0</v>
      </c>
      <c r="E15" s="10">
        <f t="shared" si="1"/>
        <v>121400000</v>
      </c>
      <c r="F15" s="12">
        <f t="shared" si="1"/>
        <v>143458688</v>
      </c>
      <c r="G15" s="12">
        <f t="shared" si="1"/>
        <v>0</v>
      </c>
      <c r="H15" s="10">
        <f t="shared" si="1"/>
        <v>11354511</v>
      </c>
      <c r="I15" s="10">
        <f t="shared" si="1"/>
        <v>406477</v>
      </c>
      <c r="J15" s="12">
        <f t="shared" si="1"/>
        <v>11760988</v>
      </c>
      <c r="K15" s="12">
        <f t="shared" si="1"/>
        <v>3869809</v>
      </c>
      <c r="L15" s="10">
        <f t="shared" si="1"/>
        <v>1813145</v>
      </c>
      <c r="M15" s="10">
        <f t="shared" si="1"/>
        <v>21727973</v>
      </c>
      <c r="N15" s="12">
        <f t="shared" si="1"/>
        <v>27410927</v>
      </c>
      <c r="O15" s="12">
        <f t="shared" si="1"/>
        <v>10068843</v>
      </c>
      <c r="P15" s="10">
        <f t="shared" si="1"/>
        <v>320560</v>
      </c>
      <c r="Q15" s="10">
        <f t="shared" si="1"/>
        <v>26834015</v>
      </c>
      <c r="R15" s="12">
        <f t="shared" si="1"/>
        <v>37223418</v>
      </c>
      <c r="S15" s="12">
        <f t="shared" si="1"/>
        <v>2019096</v>
      </c>
      <c r="T15" s="10">
        <f t="shared" si="1"/>
        <v>3138534</v>
      </c>
      <c r="U15" s="10">
        <f t="shared" si="1"/>
        <v>-1163003</v>
      </c>
      <c r="V15" s="10">
        <f t="shared" si="1"/>
        <v>3994627</v>
      </c>
      <c r="W15" s="12">
        <f t="shared" si="1"/>
        <v>80389960</v>
      </c>
      <c r="X15" s="12">
        <f t="shared" si="1"/>
        <v>143458688</v>
      </c>
      <c r="Y15" s="10">
        <f t="shared" si="1"/>
        <v>-63068728</v>
      </c>
      <c r="Z15" s="1">
        <f>+IF(X15&lt;&gt;0,+(Y15/X15)*100,0)</f>
        <v>-43.962989540236144</v>
      </c>
      <c r="AA15" s="22">
        <f>SUM(AA6:AA14)</f>
        <v>143458688</v>
      </c>
    </row>
    <row r="16" spans="1:27" ht="12.75">
      <c r="A16" s="48" t="s">
        <v>43</v>
      </c>
      <c r="B16" s="49"/>
      <c r="C16" s="10">
        <v>270507856</v>
      </c>
      <c r="D16" s="11"/>
      <c r="E16" s="10">
        <v>328000000</v>
      </c>
      <c r="F16" s="12">
        <v>113938414</v>
      </c>
      <c r="G16" s="12"/>
      <c r="H16" s="10">
        <v>2087410</v>
      </c>
      <c r="I16" s="10">
        <v>5121440</v>
      </c>
      <c r="J16" s="12">
        <v>7208850</v>
      </c>
      <c r="K16" s="12">
        <v>25930849</v>
      </c>
      <c r="L16" s="10">
        <v>12281174</v>
      </c>
      <c r="M16" s="10">
        <v>7383458</v>
      </c>
      <c r="N16" s="12">
        <v>45595481</v>
      </c>
      <c r="O16" s="12">
        <v>4105256</v>
      </c>
      <c r="P16" s="10">
        <v>8043481</v>
      </c>
      <c r="Q16" s="10">
        <v>10094787</v>
      </c>
      <c r="R16" s="12">
        <v>22243524</v>
      </c>
      <c r="S16" s="12">
        <v>3798317</v>
      </c>
      <c r="T16" s="10">
        <v>9254764</v>
      </c>
      <c r="U16" s="10">
        <v>9766095</v>
      </c>
      <c r="V16" s="10">
        <v>22819176</v>
      </c>
      <c r="W16" s="12">
        <v>97867031</v>
      </c>
      <c r="X16" s="12">
        <v>113938414</v>
      </c>
      <c r="Y16" s="10">
        <v>-16071383</v>
      </c>
      <c r="Z16" s="1">
        <v>-14.1053</v>
      </c>
      <c r="AA16" s="22">
        <v>113938414</v>
      </c>
    </row>
    <row r="17" spans="1:27" ht="12.75">
      <c r="A17" s="48" t="s">
        <v>44</v>
      </c>
      <c r="B17" s="38"/>
      <c r="C17" s="16"/>
      <c r="D17" s="17"/>
      <c r="E17" s="16"/>
      <c r="F17" s="18"/>
      <c r="G17" s="18"/>
      <c r="H17" s="16"/>
      <c r="I17" s="16"/>
      <c r="J17" s="18"/>
      <c r="K17" s="18"/>
      <c r="L17" s="16"/>
      <c r="M17" s="16"/>
      <c r="N17" s="18"/>
      <c r="O17" s="18"/>
      <c r="P17" s="16"/>
      <c r="Q17" s="16"/>
      <c r="R17" s="18"/>
      <c r="S17" s="18"/>
      <c r="T17" s="16"/>
      <c r="U17" s="16"/>
      <c r="V17" s="16"/>
      <c r="W17" s="18"/>
      <c r="X17" s="18"/>
      <c r="Y17" s="16"/>
      <c r="Z17" s="3"/>
      <c r="AA17" s="24"/>
    </row>
    <row r="18" spans="1:27" ht="12.75">
      <c r="A18" s="47" t="s">
        <v>45</v>
      </c>
      <c r="B18" s="38"/>
      <c r="C18" s="19">
        <f aca="true" t="shared" si="2" ref="C18:Y18">SUM(C16:C17)</f>
        <v>270507856</v>
      </c>
      <c r="D18" s="20">
        <f t="shared" si="2"/>
        <v>0</v>
      </c>
      <c r="E18" s="19">
        <f t="shared" si="2"/>
        <v>328000000</v>
      </c>
      <c r="F18" s="21">
        <f t="shared" si="2"/>
        <v>113938414</v>
      </c>
      <c r="G18" s="21">
        <f t="shared" si="2"/>
        <v>0</v>
      </c>
      <c r="H18" s="19">
        <f t="shared" si="2"/>
        <v>2087410</v>
      </c>
      <c r="I18" s="19">
        <f t="shared" si="2"/>
        <v>5121440</v>
      </c>
      <c r="J18" s="21">
        <f t="shared" si="2"/>
        <v>7208850</v>
      </c>
      <c r="K18" s="21">
        <f t="shared" si="2"/>
        <v>25930849</v>
      </c>
      <c r="L18" s="19">
        <f t="shared" si="2"/>
        <v>12281174</v>
      </c>
      <c r="M18" s="19">
        <f t="shared" si="2"/>
        <v>7383458</v>
      </c>
      <c r="N18" s="21">
        <f t="shared" si="2"/>
        <v>45595481</v>
      </c>
      <c r="O18" s="21">
        <f t="shared" si="2"/>
        <v>4105256</v>
      </c>
      <c r="P18" s="19">
        <f t="shared" si="2"/>
        <v>8043481</v>
      </c>
      <c r="Q18" s="19">
        <f t="shared" si="2"/>
        <v>10094787</v>
      </c>
      <c r="R18" s="21">
        <f t="shared" si="2"/>
        <v>22243524</v>
      </c>
      <c r="S18" s="21">
        <f t="shared" si="2"/>
        <v>3798317</v>
      </c>
      <c r="T18" s="19">
        <f t="shared" si="2"/>
        <v>9254764</v>
      </c>
      <c r="U18" s="19">
        <f t="shared" si="2"/>
        <v>9766095</v>
      </c>
      <c r="V18" s="19">
        <f t="shared" si="2"/>
        <v>22819176</v>
      </c>
      <c r="W18" s="21">
        <f t="shared" si="2"/>
        <v>97867031</v>
      </c>
      <c r="X18" s="21">
        <f t="shared" si="2"/>
        <v>113938414</v>
      </c>
      <c r="Y18" s="19">
        <f t="shared" si="2"/>
        <v>-16071383</v>
      </c>
      <c r="Z18" s="4">
        <f>+IF(X18&lt;&gt;0,+(Y18/X18)*100,0)</f>
        <v>-14.105324478186962</v>
      </c>
      <c r="AA18" s="25">
        <f>SUM(AA16:AA17)</f>
        <v>113938414</v>
      </c>
    </row>
    <row r="19" spans="1:27" ht="12.75">
      <c r="A19" s="50" t="s">
        <v>91</v>
      </c>
      <c r="B19" s="38"/>
      <c r="C19" s="10"/>
      <c r="D19" s="11"/>
      <c r="E19" s="10"/>
      <c r="F19" s="12"/>
      <c r="G19" s="12"/>
      <c r="H19" s="10"/>
      <c r="I19" s="10"/>
      <c r="J19" s="12"/>
      <c r="K19" s="12"/>
      <c r="L19" s="10"/>
      <c r="M19" s="10"/>
      <c r="N19" s="12"/>
      <c r="O19" s="12"/>
      <c r="P19" s="10"/>
      <c r="Q19" s="10"/>
      <c r="R19" s="12"/>
      <c r="S19" s="12"/>
      <c r="T19" s="10"/>
      <c r="U19" s="10"/>
      <c r="V19" s="10"/>
      <c r="W19" s="12"/>
      <c r="X19" s="12"/>
      <c r="Y19" s="10"/>
      <c r="Z19" s="1"/>
      <c r="AA19" s="22"/>
    </row>
    <row r="20" spans="1:27" ht="12.75">
      <c r="A20" s="48" t="s">
        <v>46</v>
      </c>
      <c r="B20" s="38"/>
      <c r="C20" s="13"/>
      <c r="D20" s="14"/>
      <c r="E20" s="13"/>
      <c r="F20" s="15"/>
      <c r="G20" s="15"/>
      <c r="H20" s="13"/>
      <c r="I20" s="13"/>
      <c r="J20" s="15"/>
      <c r="K20" s="15"/>
      <c r="L20" s="13"/>
      <c r="M20" s="13"/>
      <c r="N20" s="15"/>
      <c r="O20" s="15"/>
      <c r="P20" s="13"/>
      <c r="Q20" s="13"/>
      <c r="R20" s="15"/>
      <c r="S20" s="15"/>
      <c r="T20" s="13"/>
      <c r="U20" s="13"/>
      <c r="V20" s="13"/>
      <c r="W20" s="15"/>
      <c r="X20" s="15"/>
      <c r="Y20" s="13"/>
      <c r="Z20" s="2"/>
      <c r="AA20" s="23"/>
    </row>
    <row r="21" spans="1:27" ht="12.75">
      <c r="A21" s="48" t="s">
        <v>47</v>
      </c>
      <c r="B21" s="38"/>
      <c r="C21" s="16"/>
      <c r="D21" s="17"/>
      <c r="E21" s="16"/>
      <c r="F21" s="18"/>
      <c r="G21" s="18"/>
      <c r="H21" s="16"/>
      <c r="I21" s="16"/>
      <c r="J21" s="18"/>
      <c r="K21" s="18"/>
      <c r="L21" s="16"/>
      <c r="M21" s="16"/>
      <c r="N21" s="18"/>
      <c r="O21" s="18"/>
      <c r="P21" s="16"/>
      <c r="Q21" s="16"/>
      <c r="R21" s="18"/>
      <c r="S21" s="18"/>
      <c r="T21" s="16"/>
      <c r="U21" s="16"/>
      <c r="V21" s="16"/>
      <c r="W21" s="18"/>
      <c r="X21" s="18"/>
      <c r="Y21" s="16"/>
      <c r="Z21" s="3"/>
      <c r="AA21" s="24"/>
    </row>
    <row r="22" spans="1:27" ht="12.75">
      <c r="A22" s="47" t="s">
        <v>48</v>
      </c>
      <c r="B22" s="38"/>
      <c r="C22" s="10">
        <f aca="true" t="shared" si="3" ref="C22:Y22">SUM(C20:C21)</f>
        <v>0</v>
      </c>
      <c r="D22" s="11">
        <f t="shared" si="3"/>
        <v>0</v>
      </c>
      <c r="E22" s="10">
        <f t="shared" si="3"/>
        <v>0</v>
      </c>
      <c r="F22" s="12">
        <f t="shared" si="3"/>
        <v>0</v>
      </c>
      <c r="G22" s="12">
        <f t="shared" si="3"/>
        <v>0</v>
      </c>
      <c r="H22" s="10">
        <f t="shared" si="3"/>
        <v>0</v>
      </c>
      <c r="I22" s="10">
        <f t="shared" si="3"/>
        <v>0</v>
      </c>
      <c r="J22" s="12">
        <f t="shared" si="3"/>
        <v>0</v>
      </c>
      <c r="K22" s="12">
        <f t="shared" si="3"/>
        <v>0</v>
      </c>
      <c r="L22" s="10">
        <f t="shared" si="3"/>
        <v>0</v>
      </c>
      <c r="M22" s="10">
        <f t="shared" si="3"/>
        <v>0</v>
      </c>
      <c r="N22" s="12">
        <f t="shared" si="3"/>
        <v>0</v>
      </c>
      <c r="O22" s="12">
        <f t="shared" si="3"/>
        <v>0</v>
      </c>
      <c r="P22" s="10">
        <f t="shared" si="3"/>
        <v>0</v>
      </c>
      <c r="Q22" s="10">
        <f t="shared" si="3"/>
        <v>0</v>
      </c>
      <c r="R22" s="12">
        <f t="shared" si="3"/>
        <v>0</v>
      </c>
      <c r="S22" s="12">
        <f t="shared" si="3"/>
        <v>0</v>
      </c>
      <c r="T22" s="10">
        <f t="shared" si="3"/>
        <v>0</v>
      </c>
      <c r="U22" s="10">
        <f t="shared" si="3"/>
        <v>0</v>
      </c>
      <c r="V22" s="10">
        <f t="shared" si="3"/>
        <v>0</v>
      </c>
      <c r="W22" s="12">
        <f t="shared" si="3"/>
        <v>0</v>
      </c>
      <c r="X22" s="12">
        <f t="shared" si="3"/>
        <v>0</v>
      </c>
      <c r="Y22" s="10">
        <f t="shared" si="3"/>
        <v>0</v>
      </c>
      <c r="Z22" s="1">
        <f>+IF(X22&lt;&gt;0,+(Y22/X22)*100,0)</f>
        <v>0</v>
      </c>
      <c r="AA22" s="22">
        <f>SUM(AA20:AA21)</f>
        <v>0</v>
      </c>
    </row>
    <row r="23" spans="1:27" ht="12.75">
      <c r="A23" s="48" t="s">
        <v>49</v>
      </c>
      <c r="B23" s="49"/>
      <c r="C23" s="10">
        <v>79016836</v>
      </c>
      <c r="D23" s="11"/>
      <c r="E23" s="10">
        <v>260700000</v>
      </c>
      <c r="F23" s="12">
        <v>26186150</v>
      </c>
      <c r="G23" s="12"/>
      <c r="H23" s="10"/>
      <c r="I23" s="10">
        <v>287473</v>
      </c>
      <c r="J23" s="12">
        <v>287473</v>
      </c>
      <c r="K23" s="12">
        <v>5345555</v>
      </c>
      <c r="L23" s="10">
        <v>2031766</v>
      </c>
      <c r="M23" s="10">
        <v>664470</v>
      </c>
      <c r="N23" s="12">
        <v>8041791</v>
      </c>
      <c r="O23" s="12">
        <v>476896</v>
      </c>
      <c r="P23" s="10">
        <v>2919787</v>
      </c>
      <c r="Q23" s="10">
        <v>3626174</v>
      </c>
      <c r="R23" s="12">
        <v>7022857</v>
      </c>
      <c r="S23" s="12">
        <v>1099138</v>
      </c>
      <c r="T23" s="10">
        <v>4903919</v>
      </c>
      <c r="U23" s="10">
        <v>695640</v>
      </c>
      <c r="V23" s="10">
        <v>6698697</v>
      </c>
      <c r="W23" s="12">
        <v>22050818</v>
      </c>
      <c r="X23" s="12">
        <v>26186150</v>
      </c>
      <c r="Y23" s="10">
        <v>-4135332</v>
      </c>
      <c r="Z23" s="1">
        <v>-15.7921</v>
      </c>
      <c r="AA23" s="22">
        <v>26186150</v>
      </c>
    </row>
    <row r="24" spans="1:27" ht="12.75">
      <c r="A24" s="48" t="s">
        <v>50</v>
      </c>
      <c r="B24" s="38"/>
      <c r="C24" s="16"/>
      <c r="D24" s="17"/>
      <c r="E24" s="16"/>
      <c r="F24" s="18"/>
      <c r="G24" s="18"/>
      <c r="H24" s="16"/>
      <c r="I24" s="16"/>
      <c r="J24" s="18"/>
      <c r="K24" s="18"/>
      <c r="L24" s="16"/>
      <c r="M24" s="16"/>
      <c r="N24" s="18"/>
      <c r="O24" s="18"/>
      <c r="P24" s="16"/>
      <c r="Q24" s="16"/>
      <c r="R24" s="18"/>
      <c r="S24" s="18"/>
      <c r="T24" s="16"/>
      <c r="U24" s="16"/>
      <c r="V24" s="16"/>
      <c r="W24" s="18"/>
      <c r="X24" s="18"/>
      <c r="Y24" s="16"/>
      <c r="Z24" s="3"/>
      <c r="AA24" s="24"/>
    </row>
    <row r="25" spans="1:27" ht="12.75">
      <c r="A25" s="47" t="s">
        <v>92</v>
      </c>
      <c r="B25" s="38"/>
      <c r="C25" s="19">
        <f aca="true" t="shared" si="4" ref="C25:Y25">SUM(C23:C24)</f>
        <v>79016836</v>
      </c>
      <c r="D25" s="20">
        <f t="shared" si="4"/>
        <v>0</v>
      </c>
      <c r="E25" s="19">
        <f t="shared" si="4"/>
        <v>260700000</v>
      </c>
      <c r="F25" s="21">
        <f t="shared" si="4"/>
        <v>26186150</v>
      </c>
      <c r="G25" s="21">
        <f t="shared" si="4"/>
        <v>0</v>
      </c>
      <c r="H25" s="19">
        <f t="shared" si="4"/>
        <v>0</v>
      </c>
      <c r="I25" s="19">
        <f t="shared" si="4"/>
        <v>287473</v>
      </c>
      <c r="J25" s="21">
        <f t="shared" si="4"/>
        <v>287473</v>
      </c>
      <c r="K25" s="21">
        <f t="shared" si="4"/>
        <v>5345555</v>
      </c>
      <c r="L25" s="19">
        <f t="shared" si="4"/>
        <v>2031766</v>
      </c>
      <c r="M25" s="19">
        <f t="shared" si="4"/>
        <v>664470</v>
      </c>
      <c r="N25" s="21">
        <f t="shared" si="4"/>
        <v>8041791</v>
      </c>
      <c r="O25" s="21">
        <f t="shared" si="4"/>
        <v>476896</v>
      </c>
      <c r="P25" s="19">
        <f t="shared" si="4"/>
        <v>2919787</v>
      </c>
      <c r="Q25" s="19">
        <f t="shared" si="4"/>
        <v>3626174</v>
      </c>
      <c r="R25" s="21">
        <f t="shared" si="4"/>
        <v>7022857</v>
      </c>
      <c r="S25" s="21">
        <f t="shared" si="4"/>
        <v>1099138</v>
      </c>
      <c r="T25" s="19">
        <f t="shared" si="4"/>
        <v>4903919</v>
      </c>
      <c r="U25" s="19">
        <f t="shared" si="4"/>
        <v>695640</v>
      </c>
      <c r="V25" s="19">
        <f t="shared" si="4"/>
        <v>6698697</v>
      </c>
      <c r="W25" s="21">
        <f t="shared" si="4"/>
        <v>22050818</v>
      </c>
      <c r="X25" s="21">
        <f t="shared" si="4"/>
        <v>26186150</v>
      </c>
      <c r="Y25" s="19">
        <f t="shared" si="4"/>
        <v>-4135332</v>
      </c>
      <c r="Z25" s="4">
        <f>+IF(X25&lt;&gt;0,+(Y25/X25)*100,0)</f>
        <v>-15.792058015401272</v>
      </c>
      <c r="AA25" s="25">
        <f>SUM(AA23:AA24)</f>
        <v>26186150</v>
      </c>
    </row>
    <row r="26" spans="1:27" ht="12.75">
      <c r="A26" s="50" t="s">
        <v>51</v>
      </c>
      <c r="B26" s="38"/>
      <c r="C26" s="10"/>
      <c r="D26" s="11"/>
      <c r="E26" s="10"/>
      <c r="F26" s="12"/>
      <c r="G26" s="12"/>
      <c r="H26" s="10"/>
      <c r="I26" s="10"/>
      <c r="J26" s="12"/>
      <c r="K26" s="12"/>
      <c r="L26" s="10"/>
      <c r="M26" s="10"/>
      <c r="N26" s="12"/>
      <c r="O26" s="12"/>
      <c r="P26" s="10"/>
      <c r="Q26" s="10"/>
      <c r="R26" s="12"/>
      <c r="S26" s="12"/>
      <c r="T26" s="10"/>
      <c r="U26" s="10"/>
      <c r="V26" s="10"/>
      <c r="W26" s="12"/>
      <c r="X26" s="12"/>
      <c r="Y26" s="10"/>
      <c r="Z26" s="1"/>
      <c r="AA26" s="22"/>
    </row>
    <row r="27" spans="1:27" ht="12.75">
      <c r="A27" s="48" t="s">
        <v>52</v>
      </c>
      <c r="B27" s="38"/>
      <c r="C27" s="13"/>
      <c r="D27" s="14"/>
      <c r="E27" s="13"/>
      <c r="F27" s="15"/>
      <c r="G27" s="15"/>
      <c r="H27" s="13"/>
      <c r="I27" s="13"/>
      <c r="J27" s="15"/>
      <c r="K27" s="15"/>
      <c r="L27" s="13"/>
      <c r="M27" s="13"/>
      <c r="N27" s="15"/>
      <c r="O27" s="15"/>
      <c r="P27" s="13"/>
      <c r="Q27" s="13"/>
      <c r="R27" s="15"/>
      <c r="S27" s="15"/>
      <c r="T27" s="13"/>
      <c r="U27" s="13"/>
      <c r="V27" s="13"/>
      <c r="W27" s="15"/>
      <c r="X27" s="15"/>
      <c r="Y27" s="13"/>
      <c r="Z27" s="2"/>
      <c r="AA27" s="23"/>
    </row>
    <row r="28" spans="1:27" ht="12.75">
      <c r="A28" s="48" t="s">
        <v>53</v>
      </c>
      <c r="B28" s="38"/>
      <c r="C28" s="16"/>
      <c r="D28" s="17"/>
      <c r="E28" s="16"/>
      <c r="F28" s="18"/>
      <c r="G28" s="18"/>
      <c r="H28" s="16"/>
      <c r="I28" s="16"/>
      <c r="J28" s="18"/>
      <c r="K28" s="18"/>
      <c r="L28" s="16"/>
      <c r="M28" s="16"/>
      <c r="N28" s="18"/>
      <c r="O28" s="18"/>
      <c r="P28" s="16"/>
      <c r="Q28" s="16"/>
      <c r="R28" s="18"/>
      <c r="S28" s="18"/>
      <c r="T28" s="16"/>
      <c r="U28" s="16"/>
      <c r="V28" s="16"/>
      <c r="W28" s="18"/>
      <c r="X28" s="18"/>
      <c r="Y28" s="16"/>
      <c r="Z28" s="3"/>
      <c r="AA28" s="24"/>
    </row>
    <row r="29" spans="1:27" ht="12.75">
      <c r="A29" s="47" t="s">
        <v>54</v>
      </c>
      <c r="B29" s="38"/>
      <c r="C29" s="10">
        <f aca="true" t="shared" si="5" ref="C29:Y29">SUM(C27:C28)</f>
        <v>0</v>
      </c>
      <c r="D29" s="11">
        <f t="shared" si="5"/>
        <v>0</v>
      </c>
      <c r="E29" s="10">
        <f t="shared" si="5"/>
        <v>0</v>
      </c>
      <c r="F29" s="12">
        <f t="shared" si="5"/>
        <v>0</v>
      </c>
      <c r="G29" s="12">
        <f t="shared" si="5"/>
        <v>0</v>
      </c>
      <c r="H29" s="10">
        <f t="shared" si="5"/>
        <v>0</v>
      </c>
      <c r="I29" s="10">
        <f t="shared" si="5"/>
        <v>0</v>
      </c>
      <c r="J29" s="12">
        <f t="shared" si="5"/>
        <v>0</v>
      </c>
      <c r="K29" s="12">
        <f t="shared" si="5"/>
        <v>0</v>
      </c>
      <c r="L29" s="10">
        <f t="shared" si="5"/>
        <v>0</v>
      </c>
      <c r="M29" s="10">
        <f t="shared" si="5"/>
        <v>0</v>
      </c>
      <c r="N29" s="12">
        <f t="shared" si="5"/>
        <v>0</v>
      </c>
      <c r="O29" s="12">
        <f t="shared" si="5"/>
        <v>0</v>
      </c>
      <c r="P29" s="10">
        <f t="shared" si="5"/>
        <v>0</v>
      </c>
      <c r="Q29" s="10">
        <f t="shared" si="5"/>
        <v>0</v>
      </c>
      <c r="R29" s="12">
        <f t="shared" si="5"/>
        <v>0</v>
      </c>
      <c r="S29" s="12">
        <f t="shared" si="5"/>
        <v>0</v>
      </c>
      <c r="T29" s="10">
        <f t="shared" si="5"/>
        <v>0</v>
      </c>
      <c r="U29" s="10">
        <f t="shared" si="5"/>
        <v>0</v>
      </c>
      <c r="V29" s="10">
        <f t="shared" si="5"/>
        <v>0</v>
      </c>
      <c r="W29" s="12">
        <f t="shared" si="5"/>
        <v>0</v>
      </c>
      <c r="X29" s="12">
        <f t="shared" si="5"/>
        <v>0</v>
      </c>
      <c r="Y29" s="10">
        <f t="shared" si="5"/>
        <v>0</v>
      </c>
      <c r="Z29" s="1">
        <f>+IF(X29&lt;&gt;0,+(Y29/X29)*100,0)</f>
        <v>0</v>
      </c>
      <c r="AA29" s="22">
        <f>SUM(AA27:AA28)</f>
        <v>0</v>
      </c>
    </row>
    <row r="30" spans="1:27" ht="12.75">
      <c r="A30" s="51" t="s">
        <v>55</v>
      </c>
      <c r="B30" s="38"/>
      <c r="C30" s="13">
        <v>779859</v>
      </c>
      <c r="D30" s="14"/>
      <c r="E30" s="13">
        <v>1256029</v>
      </c>
      <c r="F30" s="15">
        <v>490519</v>
      </c>
      <c r="G30" s="15">
        <v>241915</v>
      </c>
      <c r="H30" s="13">
        <v>14500</v>
      </c>
      <c r="I30" s="13"/>
      <c r="J30" s="15">
        <v>256415</v>
      </c>
      <c r="K30" s="15">
        <v>15000</v>
      </c>
      <c r="L30" s="13">
        <v>8990</v>
      </c>
      <c r="M30" s="13">
        <v>-6000</v>
      </c>
      <c r="N30" s="15">
        <v>17990</v>
      </c>
      <c r="O30" s="15"/>
      <c r="P30" s="13"/>
      <c r="Q30" s="13"/>
      <c r="R30" s="15"/>
      <c r="S30" s="15"/>
      <c r="T30" s="13"/>
      <c r="U30" s="13"/>
      <c r="V30" s="13"/>
      <c r="W30" s="15">
        <v>274405</v>
      </c>
      <c r="X30" s="15">
        <v>490519</v>
      </c>
      <c r="Y30" s="13">
        <v>-216114</v>
      </c>
      <c r="Z30" s="2">
        <v>-44.0582</v>
      </c>
      <c r="AA30" s="23">
        <v>490519</v>
      </c>
    </row>
    <row r="31" spans="1:27" ht="12.75">
      <c r="A31" s="50" t="s">
        <v>56</v>
      </c>
      <c r="B31" s="38"/>
      <c r="C31" s="10">
        <v>53093320</v>
      </c>
      <c r="D31" s="11"/>
      <c r="E31" s="10">
        <v>45659281</v>
      </c>
      <c r="F31" s="12">
        <v>23574610</v>
      </c>
      <c r="G31" s="12"/>
      <c r="H31" s="10">
        <v>1087293</v>
      </c>
      <c r="I31" s="10">
        <v>1377549</v>
      </c>
      <c r="J31" s="12">
        <v>2464842</v>
      </c>
      <c r="K31" s="12">
        <v>2366258</v>
      </c>
      <c r="L31" s="10">
        <v>1011179</v>
      </c>
      <c r="M31" s="10">
        <v>720874</v>
      </c>
      <c r="N31" s="12">
        <v>4098311</v>
      </c>
      <c r="O31" s="12">
        <v>1571818</v>
      </c>
      <c r="P31" s="10">
        <v>2068000</v>
      </c>
      <c r="Q31" s="10">
        <v>3250356</v>
      </c>
      <c r="R31" s="12">
        <v>6890174</v>
      </c>
      <c r="S31" s="12">
        <v>39295</v>
      </c>
      <c r="T31" s="10">
        <v>1448652</v>
      </c>
      <c r="U31" s="10">
        <v>6407475</v>
      </c>
      <c r="V31" s="10">
        <v>7895422</v>
      </c>
      <c r="W31" s="12">
        <v>21348749</v>
      </c>
      <c r="X31" s="12">
        <v>23574610</v>
      </c>
      <c r="Y31" s="10">
        <v>-2225861</v>
      </c>
      <c r="Z31" s="1">
        <v>-9.4418</v>
      </c>
      <c r="AA31" s="22">
        <v>23574610</v>
      </c>
    </row>
    <row r="32" spans="1:27" ht="12.75">
      <c r="A32" s="50" t="s">
        <v>57</v>
      </c>
      <c r="B32" s="38"/>
      <c r="C32" s="10">
        <v>2635093</v>
      </c>
      <c r="D32" s="11"/>
      <c r="E32" s="10">
        <v>7814574</v>
      </c>
      <c r="F32" s="12">
        <v>5269894</v>
      </c>
      <c r="G32" s="12"/>
      <c r="H32" s="10">
        <v>341914</v>
      </c>
      <c r="I32" s="10">
        <v>431282</v>
      </c>
      <c r="J32" s="12">
        <v>773196</v>
      </c>
      <c r="K32" s="12">
        <v>566323</v>
      </c>
      <c r="L32" s="10">
        <v>260551</v>
      </c>
      <c r="M32" s="10">
        <v>450883</v>
      </c>
      <c r="N32" s="12">
        <v>1277757</v>
      </c>
      <c r="O32" s="12">
        <v>582539</v>
      </c>
      <c r="P32" s="10"/>
      <c r="Q32" s="10">
        <v>1265409</v>
      </c>
      <c r="R32" s="12">
        <v>1847948</v>
      </c>
      <c r="S32" s="12"/>
      <c r="T32" s="10">
        <v>1177144</v>
      </c>
      <c r="U32" s="10"/>
      <c r="V32" s="10">
        <v>1177144</v>
      </c>
      <c r="W32" s="12">
        <v>5076045</v>
      </c>
      <c r="X32" s="12">
        <v>5269894</v>
      </c>
      <c r="Y32" s="10">
        <v>-193849</v>
      </c>
      <c r="Z32" s="1">
        <v>-3.6784</v>
      </c>
      <c r="AA32" s="22">
        <v>5269894</v>
      </c>
    </row>
    <row r="33" spans="1:27" ht="12.75">
      <c r="A33" s="51" t="s">
        <v>58</v>
      </c>
      <c r="B33" s="49"/>
      <c r="C33" s="10">
        <v>308746620</v>
      </c>
      <c r="D33" s="11"/>
      <c r="E33" s="10">
        <v>169786000</v>
      </c>
      <c r="F33" s="12">
        <v>133183884</v>
      </c>
      <c r="G33" s="12"/>
      <c r="H33" s="10"/>
      <c r="I33" s="10"/>
      <c r="J33" s="12"/>
      <c r="K33" s="12"/>
      <c r="L33" s="10"/>
      <c r="M33" s="10">
        <v>4561926</v>
      </c>
      <c r="N33" s="12">
        <v>4561926</v>
      </c>
      <c r="O33" s="12">
        <v>4690685</v>
      </c>
      <c r="P33" s="10">
        <v>17356333</v>
      </c>
      <c r="Q33" s="10">
        <v>2797058</v>
      </c>
      <c r="R33" s="12">
        <v>24844076</v>
      </c>
      <c r="S33" s="12">
        <v>2373000</v>
      </c>
      <c r="T33" s="10">
        <v>77304266</v>
      </c>
      <c r="U33" s="10">
        <v>30090686</v>
      </c>
      <c r="V33" s="10">
        <v>109767952</v>
      </c>
      <c r="W33" s="12">
        <v>139173954</v>
      </c>
      <c r="X33" s="12">
        <v>133183884</v>
      </c>
      <c r="Y33" s="10">
        <v>5990070</v>
      </c>
      <c r="Z33" s="1">
        <v>4.4976</v>
      </c>
      <c r="AA33" s="22">
        <v>133183884</v>
      </c>
    </row>
    <row r="34" spans="1:27" ht="12.75">
      <c r="A34" s="50" t="s">
        <v>59</v>
      </c>
      <c r="B34" s="38"/>
      <c r="C34" s="10"/>
      <c r="D34" s="11"/>
      <c r="E34" s="10"/>
      <c r="F34" s="12"/>
      <c r="G34" s="12"/>
      <c r="H34" s="10"/>
      <c r="I34" s="10"/>
      <c r="J34" s="12"/>
      <c r="K34" s="12"/>
      <c r="L34" s="10"/>
      <c r="M34" s="10"/>
      <c r="N34" s="12"/>
      <c r="O34" s="12"/>
      <c r="P34" s="10"/>
      <c r="Q34" s="10"/>
      <c r="R34" s="12"/>
      <c r="S34" s="12"/>
      <c r="T34" s="10"/>
      <c r="U34" s="10"/>
      <c r="V34" s="10"/>
      <c r="W34" s="12"/>
      <c r="X34" s="12"/>
      <c r="Y34" s="10"/>
      <c r="Z34" s="1"/>
      <c r="AA34" s="22"/>
    </row>
    <row r="35" spans="1:27" ht="12.75">
      <c r="A35" s="50" t="s">
        <v>60</v>
      </c>
      <c r="B35" s="38"/>
      <c r="C35" s="16"/>
      <c r="D35" s="17"/>
      <c r="E35" s="16"/>
      <c r="F35" s="18"/>
      <c r="G35" s="18"/>
      <c r="H35" s="16"/>
      <c r="I35" s="16"/>
      <c r="J35" s="18"/>
      <c r="K35" s="18"/>
      <c r="L35" s="16"/>
      <c r="M35" s="16"/>
      <c r="N35" s="18"/>
      <c r="O35" s="18"/>
      <c r="P35" s="16"/>
      <c r="Q35" s="16"/>
      <c r="R35" s="18"/>
      <c r="S35" s="18"/>
      <c r="T35" s="16"/>
      <c r="U35" s="16"/>
      <c r="V35" s="16"/>
      <c r="W35" s="18"/>
      <c r="X35" s="18"/>
      <c r="Y35" s="16"/>
      <c r="Z35" s="3"/>
      <c r="AA35" s="24"/>
    </row>
    <row r="36" spans="1:27" ht="4.5" customHeight="1">
      <c r="A36" s="52"/>
      <c r="B36" s="38"/>
      <c r="C36" s="10"/>
      <c r="D36" s="11"/>
      <c r="E36" s="10"/>
      <c r="F36" s="12"/>
      <c r="G36" s="12"/>
      <c r="H36" s="10"/>
      <c r="I36" s="10"/>
      <c r="J36" s="12"/>
      <c r="K36" s="12"/>
      <c r="L36" s="10"/>
      <c r="M36" s="10"/>
      <c r="N36" s="12"/>
      <c r="O36" s="12"/>
      <c r="P36" s="10"/>
      <c r="Q36" s="10"/>
      <c r="R36" s="12"/>
      <c r="S36" s="12"/>
      <c r="T36" s="10"/>
      <c r="U36" s="10"/>
      <c r="V36" s="10"/>
      <c r="W36" s="12"/>
      <c r="X36" s="12"/>
      <c r="Y36" s="10"/>
      <c r="Z36" s="1"/>
      <c r="AA36" s="22"/>
    </row>
    <row r="37" spans="1:27" ht="12.75">
      <c r="A37" s="44" t="s">
        <v>61</v>
      </c>
      <c r="B37" s="38" t="s">
        <v>62</v>
      </c>
      <c r="C37" s="39">
        <f aca="true" t="shared" si="6" ref="C37:Y37">C47+C50+C51+C54+C57+C58+SUM(C61:C67)</f>
        <v>5024790508</v>
      </c>
      <c r="D37" s="40">
        <f t="shared" si="6"/>
        <v>0</v>
      </c>
      <c r="E37" s="39">
        <f t="shared" si="6"/>
        <v>5605109687</v>
      </c>
      <c r="F37" s="41">
        <f t="shared" si="6"/>
        <v>4300897300</v>
      </c>
      <c r="G37" s="41">
        <f t="shared" si="6"/>
        <v>5295615</v>
      </c>
      <c r="H37" s="39">
        <f t="shared" si="6"/>
        <v>87579142</v>
      </c>
      <c r="I37" s="39">
        <f t="shared" si="6"/>
        <v>186946455</v>
      </c>
      <c r="J37" s="41">
        <f t="shared" si="6"/>
        <v>279821212</v>
      </c>
      <c r="K37" s="41">
        <f t="shared" si="6"/>
        <v>490845022</v>
      </c>
      <c r="L37" s="39">
        <f t="shared" si="6"/>
        <v>334729152</v>
      </c>
      <c r="M37" s="39">
        <f t="shared" si="6"/>
        <v>505193128</v>
      </c>
      <c r="N37" s="41">
        <f t="shared" si="6"/>
        <v>1330767302</v>
      </c>
      <c r="O37" s="41">
        <f t="shared" si="6"/>
        <v>144778857</v>
      </c>
      <c r="P37" s="39">
        <f t="shared" si="6"/>
        <v>216826680</v>
      </c>
      <c r="Q37" s="39">
        <f t="shared" si="6"/>
        <v>452877603</v>
      </c>
      <c r="R37" s="41">
        <f t="shared" si="6"/>
        <v>814483140</v>
      </c>
      <c r="S37" s="41">
        <f t="shared" si="6"/>
        <v>297430608</v>
      </c>
      <c r="T37" s="39">
        <f t="shared" si="6"/>
        <v>209465149</v>
      </c>
      <c r="U37" s="39">
        <f t="shared" si="6"/>
        <v>475732264</v>
      </c>
      <c r="V37" s="39">
        <f t="shared" si="6"/>
        <v>982628021</v>
      </c>
      <c r="W37" s="41">
        <f t="shared" si="6"/>
        <v>3407699675</v>
      </c>
      <c r="X37" s="41">
        <f t="shared" si="6"/>
        <v>4300897300</v>
      </c>
      <c r="Y37" s="39">
        <f t="shared" si="6"/>
        <v>-893197625</v>
      </c>
      <c r="Z37" s="42">
        <f>+IF(X37&lt;&gt;0,+(Y37/X37)*100,0)</f>
        <v>-20.76770410211841</v>
      </c>
      <c r="AA37" s="43">
        <f>AA47+AA50+AA51+AA54+AA57+AA58+SUM(AA61:AA67)</f>
        <v>4300897300</v>
      </c>
    </row>
    <row r="38" spans="1:27" ht="12.75">
      <c r="A38" s="45" t="s">
        <v>33</v>
      </c>
      <c r="B38" s="46"/>
      <c r="C38" s="10">
        <v>895696621</v>
      </c>
      <c r="D38" s="11"/>
      <c r="E38" s="10">
        <v>1017071000</v>
      </c>
      <c r="F38" s="12">
        <v>794629533</v>
      </c>
      <c r="G38" s="12"/>
      <c r="H38" s="10">
        <v>2485259</v>
      </c>
      <c r="I38" s="10">
        <v>38184189</v>
      </c>
      <c r="J38" s="12">
        <v>40669448</v>
      </c>
      <c r="K38" s="12">
        <v>115743360</v>
      </c>
      <c r="L38" s="10">
        <v>103904403</v>
      </c>
      <c r="M38" s="10">
        <v>127302005</v>
      </c>
      <c r="N38" s="12">
        <v>346949768</v>
      </c>
      <c r="O38" s="12">
        <v>15824467</v>
      </c>
      <c r="P38" s="10">
        <v>74516582</v>
      </c>
      <c r="Q38" s="10">
        <v>96914001</v>
      </c>
      <c r="R38" s="12">
        <v>187255050</v>
      </c>
      <c r="S38" s="12">
        <v>57592144</v>
      </c>
      <c r="T38" s="10">
        <v>36483196</v>
      </c>
      <c r="U38" s="10">
        <v>51391416</v>
      </c>
      <c r="V38" s="10">
        <v>145466756</v>
      </c>
      <c r="W38" s="12">
        <v>720341022</v>
      </c>
      <c r="X38" s="12">
        <v>794629533</v>
      </c>
      <c r="Y38" s="10">
        <v>-74288511</v>
      </c>
      <c r="Z38" s="1">
        <v>-9.3488</v>
      </c>
      <c r="AA38" s="22">
        <v>794629533</v>
      </c>
    </row>
    <row r="39" spans="1:27" ht="12.75">
      <c r="A39" s="45" t="s">
        <v>34</v>
      </c>
      <c r="B39" s="46"/>
      <c r="C39" s="10">
        <v>25778763</v>
      </c>
      <c r="D39" s="11"/>
      <c r="E39" s="10">
        <v>19500000</v>
      </c>
      <c r="F39" s="12">
        <v>11042893</v>
      </c>
      <c r="G39" s="12"/>
      <c r="H39" s="10"/>
      <c r="I39" s="10">
        <v>166746</v>
      </c>
      <c r="J39" s="12">
        <v>166746</v>
      </c>
      <c r="K39" s="12">
        <v>1993319</v>
      </c>
      <c r="L39" s="10">
        <v>1641533</v>
      </c>
      <c r="M39" s="10">
        <v>3272248</v>
      </c>
      <c r="N39" s="12">
        <v>6907100</v>
      </c>
      <c r="O39" s="12"/>
      <c r="P39" s="10">
        <v>997998</v>
      </c>
      <c r="Q39" s="10">
        <v>1433858</v>
      </c>
      <c r="R39" s="12">
        <v>2431856</v>
      </c>
      <c r="S39" s="12"/>
      <c r="T39" s="10">
        <v>383650</v>
      </c>
      <c r="U39" s="10">
        <v>663029</v>
      </c>
      <c r="V39" s="10">
        <v>1046679</v>
      </c>
      <c r="W39" s="12">
        <v>10552381</v>
      </c>
      <c r="X39" s="12">
        <v>11042893</v>
      </c>
      <c r="Y39" s="10">
        <v>-490512</v>
      </c>
      <c r="Z39" s="1">
        <v>-4.4419</v>
      </c>
      <c r="AA39" s="22">
        <v>11042893</v>
      </c>
    </row>
    <row r="40" spans="1:27" ht="12.75">
      <c r="A40" s="45" t="s">
        <v>35</v>
      </c>
      <c r="B40" s="46"/>
      <c r="C40" s="10">
        <v>696178954</v>
      </c>
      <c r="D40" s="11"/>
      <c r="E40" s="10">
        <v>651500000</v>
      </c>
      <c r="F40" s="12">
        <v>587164653</v>
      </c>
      <c r="G40" s="12">
        <v>2300052</v>
      </c>
      <c r="H40" s="10">
        <v>11558801</v>
      </c>
      <c r="I40" s="10">
        <v>36963453</v>
      </c>
      <c r="J40" s="12">
        <v>50822306</v>
      </c>
      <c r="K40" s="12">
        <v>71965735</v>
      </c>
      <c r="L40" s="10">
        <v>66006067</v>
      </c>
      <c r="M40" s="10">
        <v>50336416</v>
      </c>
      <c r="N40" s="12">
        <v>188308218</v>
      </c>
      <c r="O40" s="12">
        <v>15506090</v>
      </c>
      <c r="P40" s="10">
        <v>26731708</v>
      </c>
      <c r="Q40" s="10">
        <v>52566302</v>
      </c>
      <c r="R40" s="12">
        <v>94804100</v>
      </c>
      <c r="S40" s="12">
        <v>50717165</v>
      </c>
      <c r="T40" s="10">
        <v>53402219</v>
      </c>
      <c r="U40" s="10">
        <v>74545515</v>
      </c>
      <c r="V40" s="10">
        <v>178664899</v>
      </c>
      <c r="W40" s="12">
        <v>512599523</v>
      </c>
      <c r="X40" s="12">
        <v>587164653</v>
      </c>
      <c r="Y40" s="10">
        <v>-74565130</v>
      </c>
      <c r="Z40" s="1">
        <v>-12.6992</v>
      </c>
      <c r="AA40" s="22">
        <v>587164653</v>
      </c>
    </row>
    <row r="41" spans="1:27" ht="12.75">
      <c r="A41" s="45" t="s">
        <v>36</v>
      </c>
      <c r="B41" s="46"/>
      <c r="C41" s="10">
        <v>466716956</v>
      </c>
      <c r="D41" s="11"/>
      <c r="E41" s="10">
        <v>731500000</v>
      </c>
      <c r="F41" s="12">
        <v>564169329</v>
      </c>
      <c r="G41" s="12">
        <v>2737636</v>
      </c>
      <c r="H41" s="10">
        <v>19340046</v>
      </c>
      <c r="I41" s="10">
        <v>60004058</v>
      </c>
      <c r="J41" s="12">
        <v>82081740</v>
      </c>
      <c r="K41" s="12">
        <v>41190355</v>
      </c>
      <c r="L41" s="10">
        <v>72157565</v>
      </c>
      <c r="M41" s="10">
        <v>77287949</v>
      </c>
      <c r="N41" s="12">
        <v>190635869</v>
      </c>
      <c r="O41" s="12">
        <v>11829383</v>
      </c>
      <c r="P41" s="10">
        <v>41140463</v>
      </c>
      <c r="Q41" s="10">
        <v>64523583</v>
      </c>
      <c r="R41" s="12">
        <v>117493429</v>
      </c>
      <c r="S41" s="12">
        <v>55161745</v>
      </c>
      <c r="T41" s="10">
        <v>38031543</v>
      </c>
      <c r="U41" s="10">
        <v>29045498</v>
      </c>
      <c r="V41" s="10">
        <v>122238786</v>
      </c>
      <c r="W41" s="12">
        <v>512449824</v>
      </c>
      <c r="X41" s="12">
        <v>564169329</v>
      </c>
      <c r="Y41" s="10">
        <v>-51719505</v>
      </c>
      <c r="Z41" s="1">
        <v>-9.1674</v>
      </c>
      <c r="AA41" s="22">
        <v>564169329</v>
      </c>
    </row>
    <row r="42" spans="1:27" ht="12.75">
      <c r="A42" s="45" t="s">
        <v>37</v>
      </c>
      <c r="B42" s="46"/>
      <c r="C42" s="10">
        <v>167791499</v>
      </c>
      <c r="D42" s="11"/>
      <c r="E42" s="10">
        <v>99800000</v>
      </c>
      <c r="F42" s="12">
        <v>64085476</v>
      </c>
      <c r="G42" s="12">
        <v>46561</v>
      </c>
      <c r="H42" s="10">
        <v>3166376</v>
      </c>
      <c r="I42" s="10">
        <v>7488989</v>
      </c>
      <c r="J42" s="12">
        <v>10701926</v>
      </c>
      <c r="K42" s="12">
        <v>9482443</v>
      </c>
      <c r="L42" s="10">
        <v>7371956</v>
      </c>
      <c r="M42" s="10">
        <v>8730790</v>
      </c>
      <c r="N42" s="12">
        <v>25585189</v>
      </c>
      <c r="O42" s="12">
        <v>1411539</v>
      </c>
      <c r="P42" s="10">
        <v>6072460</v>
      </c>
      <c r="Q42" s="10">
        <v>7502516</v>
      </c>
      <c r="R42" s="12">
        <v>14986515</v>
      </c>
      <c r="S42" s="12">
        <v>5409340</v>
      </c>
      <c r="T42" s="10">
        <v>4041887</v>
      </c>
      <c r="U42" s="10">
        <v>748360</v>
      </c>
      <c r="V42" s="10">
        <v>10199587</v>
      </c>
      <c r="W42" s="12">
        <v>61473217</v>
      </c>
      <c r="X42" s="12">
        <v>64085476</v>
      </c>
      <c r="Y42" s="10">
        <v>-2612259</v>
      </c>
      <c r="Z42" s="1">
        <v>-4.0762</v>
      </c>
      <c r="AA42" s="22">
        <v>64085476</v>
      </c>
    </row>
    <row r="43" spans="1:27" ht="12.75">
      <c r="A43" s="45" t="s">
        <v>38</v>
      </c>
      <c r="B43" s="46"/>
      <c r="C43" s="10">
        <v>119484733</v>
      </c>
      <c r="D43" s="11"/>
      <c r="E43" s="10">
        <v>84000000</v>
      </c>
      <c r="F43" s="12">
        <v>43785008</v>
      </c>
      <c r="G43" s="12"/>
      <c r="H43" s="10"/>
      <c r="I43" s="10">
        <v>2163167</v>
      </c>
      <c r="J43" s="12">
        <v>2163167</v>
      </c>
      <c r="K43" s="12">
        <v>6122824</v>
      </c>
      <c r="L43" s="10">
        <v>1153209</v>
      </c>
      <c r="M43" s="10">
        <v>5864990</v>
      </c>
      <c r="N43" s="12">
        <v>13141023</v>
      </c>
      <c r="O43" s="12">
        <v>1994031</v>
      </c>
      <c r="P43" s="10"/>
      <c r="Q43" s="10">
        <v>4979534</v>
      </c>
      <c r="R43" s="12">
        <v>6973565</v>
      </c>
      <c r="S43" s="12">
        <v>5249702</v>
      </c>
      <c r="T43" s="10">
        <v>670497</v>
      </c>
      <c r="U43" s="10">
        <v>6727184</v>
      </c>
      <c r="V43" s="10">
        <v>12647383</v>
      </c>
      <c r="W43" s="12">
        <v>34925138</v>
      </c>
      <c r="X43" s="12">
        <v>43785008</v>
      </c>
      <c r="Y43" s="10">
        <v>-8859870</v>
      </c>
      <c r="Z43" s="1">
        <v>-20.2349</v>
      </c>
      <c r="AA43" s="22">
        <v>43785008</v>
      </c>
    </row>
    <row r="44" spans="1:27" ht="12.75">
      <c r="A44" s="45" t="s">
        <v>39</v>
      </c>
      <c r="B44" s="38"/>
      <c r="C44" s="10"/>
      <c r="D44" s="11"/>
      <c r="E44" s="10"/>
      <c r="F44" s="12"/>
      <c r="G44" s="12"/>
      <c r="H44" s="10"/>
      <c r="I44" s="10"/>
      <c r="J44" s="12"/>
      <c r="K44" s="12"/>
      <c r="L44" s="10"/>
      <c r="M44" s="10"/>
      <c r="N44" s="12"/>
      <c r="O44" s="12"/>
      <c r="P44" s="10"/>
      <c r="Q44" s="10"/>
      <c r="R44" s="12"/>
      <c r="S44" s="12"/>
      <c r="T44" s="10"/>
      <c r="U44" s="10"/>
      <c r="V44" s="10"/>
      <c r="W44" s="12"/>
      <c r="X44" s="12"/>
      <c r="Y44" s="10"/>
      <c r="Z44" s="1"/>
      <c r="AA44" s="22"/>
    </row>
    <row r="45" spans="1:27" ht="12.75">
      <c r="A45" s="45" t="s">
        <v>40</v>
      </c>
      <c r="B45" s="38"/>
      <c r="C45" s="13"/>
      <c r="D45" s="14"/>
      <c r="E45" s="13"/>
      <c r="F45" s="15"/>
      <c r="G45" s="15"/>
      <c r="H45" s="13"/>
      <c r="I45" s="13"/>
      <c r="J45" s="15"/>
      <c r="K45" s="15"/>
      <c r="L45" s="13"/>
      <c r="M45" s="13"/>
      <c r="N45" s="15"/>
      <c r="O45" s="15"/>
      <c r="P45" s="13"/>
      <c r="Q45" s="13"/>
      <c r="R45" s="15"/>
      <c r="S45" s="15"/>
      <c r="T45" s="13"/>
      <c r="U45" s="13"/>
      <c r="V45" s="13"/>
      <c r="W45" s="15"/>
      <c r="X45" s="15"/>
      <c r="Y45" s="13"/>
      <c r="Z45" s="2"/>
      <c r="AA45" s="23"/>
    </row>
    <row r="46" spans="1:27" ht="12.75">
      <c r="A46" s="45" t="s">
        <v>41</v>
      </c>
      <c r="B46" s="38"/>
      <c r="C46" s="16">
        <v>384488450</v>
      </c>
      <c r="D46" s="17"/>
      <c r="E46" s="16">
        <v>580344768</v>
      </c>
      <c r="F46" s="18">
        <v>607339547</v>
      </c>
      <c r="G46" s="18"/>
      <c r="H46" s="16">
        <v>53003</v>
      </c>
      <c r="I46" s="16">
        <v>8310544</v>
      </c>
      <c r="J46" s="18">
        <v>8363547</v>
      </c>
      <c r="K46" s="18">
        <v>61122280</v>
      </c>
      <c r="L46" s="16">
        <v>21852388</v>
      </c>
      <c r="M46" s="16">
        <v>31693773</v>
      </c>
      <c r="N46" s="18">
        <v>114668441</v>
      </c>
      <c r="O46" s="18">
        <v>3005703</v>
      </c>
      <c r="P46" s="16">
        <v>35408905</v>
      </c>
      <c r="Q46" s="16">
        <v>140575939</v>
      </c>
      <c r="R46" s="18">
        <v>178990547</v>
      </c>
      <c r="S46" s="18">
        <v>20540232</v>
      </c>
      <c r="T46" s="16">
        <v>35921831</v>
      </c>
      <c r="U46" s="16">
        <v>158446377</v>
      </c>
      <c r="V46" s="16">
        <v>214908440</v>
      </c>
      <c r="W46" s="18">
        <v>516930975</v>
      </c>
      <c r="X46" s="18">
        <v>607339547</v>
      </c>
      <c r="Y46" s="16">
        <v>-90408572</v>
      </c>
      <c r="Z46" s="3">
        <v>-14.886</v>
      </c>
      <c r="AA46" s="24">
        <v>607339547</v>
      </c>
    </row>
    <row r="47" spans="1:27" ht="12.75">
      <c r="A47" s="47" t="s">
        <v>42</v>
      </c>
      <c r="B47" s="38"/>
      <c r="C47" s="10">
        <f aca="true" t="shared" si="7" ref="C47:Y47">SUM(C38:C46)</f>
        <v>2756135976</v>
      </c>
      <c r="D47" s="11">
        <f t="shared" si="7"/>
        <v>0</v>
      </c>
      <c r="E47" s="10">
        <f t="shared" si="7"/>
        <v>3183715768</v>
      </c>
      <c r="F47" s="12">
        <f t="shared" si="7"/>
        <v>2672216439</v>
      </c>
      <c r="G47" s="12">
        <f t="shared" si="7"/>
        <v>5084249</v>
      </c>
      <c r="H47" s="10">
        <f t="shared" si="7"/>
        <v>36603485</v>
      </c>
      <c r="I47" s="10">
        <f t="shared" si="7"/>
        <v>153281146</v>
      </c>
      <c r="J47" s="12">
        <f t="shared" si="7"/>
        <v>194968880</v>
      </c>
      <c r="K47" s="12">
        <f t="shared" si="7"/>
        <v>307620316</v>
      </c>
      <c r="L47" s="10">
        <f t="shared" si="7"/>
        <v>274087121</v>
      </c>
      <c r="M47" s="10">
        <f t="shared" si="7"/>
        <v>304488171</v>
      </c>
      <c r="N47" s="12">
        <f t="shared" si="7"/>
        <v>886195608</v>
      </c>
      <c r="O47" s="12">
        <f t="shared" si="7"/>
        <v>49571213</v>
      </c>
      <c r="P47" s="10">
        <f t="shared" si="7"/>
        <v>184868116</v>
      </c>
      <c r="Q47" s="10">
        <f t="shared" si="7"/>
        <v>368495733</v>
      </c>
      <c r="R47" s="12">
        <f t="shared" si="7"/>
        <v>602935062</v>
      </c>
      <c r="S47" s="12">
        <f t="shared" si="7"/>
        <v>194670328</v>
      </c>
      <c r="T47" s="10">
        <f t="shared" si="7"/>
        <v>168934823</v>
      </c>
      <c r="U47" s="10">
        <f t="shared" si="7"/>
        <v>321567379</v>
      </c>
      <c r="V47" s="10">
        <f t="shared" si="7"/>
        <v>685172530</v>
      </c>
      <c r="W47" s="12">
        <f t="shared" si="7"/>
        <v>2369272080</v>
      </c>
      <c r="X47" s="12">
        <f t="shared" si="7"/>
        <v>2672216439</v>
      </c>
      <c r="Y47" s="10">
        <f t="shared" si="7"/>
        <v>-302944359</v>
      </c>
      <c r="Z47" s="1">
        <f>+IF(X47&lt;&gt;0,+(Y47/X47)*100,0)</f>
        <v>-11.336819674433565</v>
      </c>
      <c r="AA47" s="22">
        <f>SUM(AA38:AA46)</f>
        <v>2672216439</v>
      </c>
    </row>
    <row r="48" spans="1:27" ht="12.75">
      <c r="A48" s="48" t="s">
        <v>43</v>
      </c>
      <c r="B48" s="49"/>
      <c r="C48" s="10">
        <v>421124432</v>
      </c>
      <c r="D48" s="11"/>
      <c r="E48" s="10">
        <v>402200000</v>
      </c>
      <c r="F48" s="12">
        <v>167492261</v>
      </c>
      <c r="G48" s="12">
        <v>181416</v>
      </c>
      <c r="H48" s="10">
        <v>3803238</v>
      </c>
      <c r="I48" s="10">
        <v>6900925</v>
      </c>
      <c r="J48" s="12">
        <v>10885579</v>
      </c>
      <c r="K48" s="12">
        <v>30684852</v>
      </c>
      <c r="L48" s="10">
        <v>4636272</v>
      </c>
      <c r="M48" s="10">
        <v>16392163</v>
      </c>
      <c r="N48" s="12">
        <v>51713287</v>
      </c>
      <c r="O48" s="12">
        <v>5644007</v>
      </c>
      <c r="P48" s="10">
        <v>9616814</v>
      </c>
      <c r="Q48" s="10">
        <v>14192849</v>
      </c>
      <c r="R48" s="12">
        <v>29453670</v>
      </c>
      <c r="S48" s="12">
        <v>14192368</v>
      </c>
      <c r="T48" s="10">
        <v>15417280</v>
      </c>
      <c r="U48" s="10">
        <v>30217514</v>
      </c>
      <c r="V48" s="10">
        <v>59827162</v>
      </c>
      <c r="W48" s="12">
        <v>151879698</v>
      </c>
      <c r="X48" s="12">
        <v>167492261</v>
      </c>
      <c r="Y48" s="10">
        <v>-15612563</v>
      </c>
      <c r="Z48" s="1">
        <v>-9.3214</v>
      </c>
      <c r="AA48" s="22">
        <v>167492261</v>
      </c>
    </row>
    <row r="49" spans="1:27" ht="12.75">
      <c r="A49" s="48" t="s">
        <v>44</v>
      </c>
      <c r="B49" s="38"/>
      <c r="C49" s="16">
        <v>79483441</v>
      </c>
      <c r="D49" s="17"/>
      <c r="E49" s="16">
        <v>113000000</v>
      </c>
      <c r="F49" s="18">
        <v>35024220</v>
      </c>
      <c r="G49" s="18"/>
      <c r="H49" s="16"/>
      <c r="I49" s="16"/>
      <c r="J49" s="18"/>
      <c r="K49" s="18">
        <v>4343943</v>
      </c>
      <c r="L49" s="16"/>
      <c r="M49" s="16">
        <v>7686286</v>
      </c>
      <c r="N49" s="18">
        <v>12030229</v>
      </c>
      <c r="O49" s="18">
        <v>2453234</v>
      </c>
      <c r="P49" s="16">
        <v>2199825</v>
      </c>
      <c r="Q49" s="16">
        <v>5273936</v>
      </c>
      <c r="R49" s="18">
        <v>9926995</v>
      </c>
      <c r="S49" s="18">
        <v>4483344</v>
      </c>
      <c r="T49" s="16">
        <v>1028436</v>
      </c>
      <c r="U49" s="16">
        <v>4082179</v>
      </c>
      <c r="V49" s="16">
        <v>9593959</v>
      </c>
      <c r="W49" s="18">
        <v>31551183</v>
      </c>
      <c r="X49" s="18">
        <v>35024220</v>
      </c>
      <c r="Y49" s="16">
        <v>-3473037</v>
      </c>
      <c r="Z49" s="3">
        <v>-9.9161</v>
      </c>
      <c r="AA49" s="24">
        <v>35024220</v>
      </c>
    </row>
    <row r="50" spans="1:27" ht="12.75">
      <c r="A50" s="47" t="s">
        <v>45</v>
      </c>
      <c r="B50" s="38"/>
      <c r="C50" s="19">
        <f aca="true" t="shared" si="8" ref="C50:Y50">SUM(C48:C49)</f>
        <v>500607873</v>
      </c>
      <c r="D50" s="20">
        <f t="shared" si="8"/>
        <v>0</v>
      </c>
      <c r="E50" s="19">
        <f t="shared" si="8"/>
        <v>515200000</v>
      </c>
      <c r="F50" s="21">
        <f t="shared" si="8"/>
        <v>202516481</v>
      </c>
      <c r="G50" s="21">
        <f t="shared" si="8"/>
        <v>181416</v>
      </c>
      <c r="H50" s="19">
        <f t="shared" si="8"/>
        <v>3803238</v>
      </c>
      <c r="I50" s="19">
        <f t="shared" si="8"/>
        <v>6900925</v>
      </c>
      <c r="J50" s="21">
        <f t="shared" si="8"/>
        <v>10885579</v>
      </c>
      <c r="K50" s="21">
        <f t="shared" si="8"/>
        <v>35028795</v>
      </c>
      <c r="L50" s="19">
        <f t="shared" si="8"/>
        <v>4636272</v>
      </c>
      <c r="M50" s="19">
        <f t="shared" si="8"/>
        <v>24078449</v>
      </c>
      <c r="N50" s="21">
        <f t="shared" si="8"/>
        <v>63743516</v>
      </c>
      <c r="O50" s="21">
        <f t="shared" si="8"/>
        <v>8097241</v>
      </c>
      <c r="P50" s="19">
        <f t="shared" si="8"/>
        <v>11816639</v>
      </c>
      <c r="Q50" s="19">
        <f t="shared" si="8"/>
        <v>19466785</v>
      </c>
      <c r="R50" s="21">
        <f t="shared" si="8"/>
        <v>39380665</v>
      </c>
      <c r="S50" s="21">
        <f t="shared" si="8"/>
        <v>18675712</v>
      </c>
      <c r="T50" s="19">
        <f t="shared" si="8"/>
        <v>16445716</v>
      </c>
      <c r="U50" s="19">
        <f t="shared" si="8"/>
        <v>34299693</v>
      </c>
      <c r="V50" s="19">
        <f t="shared" si="8"/>
        <v>69421121</v>
      </c>
      <c r="W50" s="21">
        <f t="shared" si="8"/>
        <v>183430881</v>
      </c>
      <c r="X50" s="21">
        <f t="shared" si="8"/>
        <v>202516481</v>
      </c>
      <c r="Y50" s="19">
        <f t="shared" si="8"/>
        <v>-19085600</v>
      </c>
      <c r="Z50" s="4">
        <f>+IF(X50&lt;&gt;0,+(Y50/X50)*100,0)</f>
        <v>-9.424220639109366</v>
      </c>
      <c r="AA50" s="25">
        <f>SUM(AA48:AA49)</f>
        <v>202516481</v>
      </c>
    </row>
    <row r="51" spans="1:27" ht="12.75">
      <c r="A51" s="50" t="s">
        <v>91</v>
      </c>
      <c r="B51" s="38"/>
      <c r="C51" s="10"/>
      <c r="D51" s="11"/>
      <c r="E51" s="10"/>
      <c r="F51" s="12"/>
      <c r="G51" s="12"/>
      <c r="H51" s="10"/>
      <c r="I51" s="10"/>
      <c r="J51" s="12"/>
      <c r="K51" s="12"/>
      <c r="L51" s="10"/>
      <c r="M51" s="10"/>
      <c r="N51" s="12"/>
      <c r="O51" s="12"/>
      <c r="P51" s="10"/>
      <c r="Q51" s="10"/>
      <c r="R51" s="12"/>
      <c r="S51" s="12"/>
      <c r="T51" s="10"/>
      <c r="U51" s="10"/>
      <c r="V51" s="10"/>
      <c r="W51" s="12"/>
      <c r="X51" s="12"/>
      <c r="Y51" s="10"/>
      <c r="Z51" s="1"/>
      <c r="AA51" s="22"/>
    </row>
    <row r="52" spans="1:27" ht="12.75">
      <c r="A52" s="48" t="s">
        <v>46</v>
      </c>
      <c r="B52" s="38"/>
      <c r="C52" s="13">
        <v>1204097713</v>
      </c>
      <c r="D52" s="14"/>
      <c r="E52" s="13">
        <v>1486648919</v>
      </c>
      <c r="F52" s="15">
        <v>1170054444</v>
      </c>
      <c r="G52" s="15"/>
      <c r="H52" s="13">
        <v>46837795</v>
      </c>
      <c r="I52" s="13">
        <v>26370430</v>
      </c>
      <c r="J52" s="15">
        <v>73208225</v>
      </c>
      <c r="K52" s="15">
        <v>147196185</v>
      </c>
      <c r="L52" s="13">
        <v>48804509</v>
      </c>
      <c r="M52" s="13">
        <v>126599614</v>
      </c>
      <c r="N52" s="15">
        <v>322600308</v>
      </c>
      <c r="O52" s="15">
        <v>36137072</v>
      </c>
      <c r="P52" s="13">
        <v>18006918</v>
      </c>
      <c r="Q52" s="13">
        <v>61983883</v>
      </c>
      <c r="R52" s="15">
        <v>116127873</v>
      </c>
      <c r="S52" s="15">
        <v>82668868</v>
      </c>
      <c r="T52" s="13">
        <v>17402755</v>
      </c>
      <c r="U52" s="13">
        <v>105862165</v>
      </c>
      <c r="V52" s="13">
        <v>205933788</v>
      </c>
      <c r="W52" s="15">
        <v>717870194</v>
      </c>
      <c r="X52" s="15">
        <v>1170054444</v>
      </c>
      <c r="Y52" s="13">
        <v>-452184250</v>
      </c>
      <c r="Z52" s="2">
        <v>-38.6464</v>
      </c>
      <c r="AA52" s="23">
        <v>1170054444</v>
      </c>
    </row>
    <row r="53" spans="1:27" ht="12.75">
      <c r="A53" s="48" t="s">
        <v>47</v>
      </c>
      <c r="B53" s="38"/>
      <c r="C53" s="16">
        <v>482449040</v>
      </c>
      <c r="D53" s="17"/>
      <c r="E53" s="16">
        <v>298000000</v>
      </c>
      <c r="F53" s="18">
        <v>213091294</v>
      </c>
      <c r="G53" s="18"/>
      <c r="H53" s="16"/>
      <c r="I53" s="16"/>
      <c r="J53" s="18"/>
      <c r="K53" s="18"/>
      <c r="L53" s="16">
        <v>3577502</v>
      </c>
      <c r="M53" s="16">
        <v>47168934</v>
      </c>
      <c r="N53" s="18">
        <v>50746436</v>
      </c>
      <c r="O53" s="18">
        <v>45654835</v>
      </c>
      <c r="P53" s="16">
        <v>343974</v>
      </c>
      <c r="Q53" s="16">
        <v>1464817</v>
      </c>
      <c r="R53" s="18">
        <v>47463626</v>
      </c>
      <c r="S53" s="18"/>
      <c r="T53" s="16">
        <v>2732274</v>
      </c>
      <c r="U53" s="16">
        <v>3064786</v>
      </c>
      <c r="V53" s="16">
        <v>5797060</v>
      </c>
      <c r="W53" s="18">
        <v>104007122</v>
      </c>
      <c r="X53" s="18">
        <v>213091294</v>
      </c>
      <c r="Y53" s="16">
        <v>-109084172</v>
      </c>
      <c r="Z53" s="3">
        <v>-51.1913</v>
      </c>
      <c r="AA53" s="24">
        <v>213091294</v>
      </c>
    </row>
    <row r="54" spans="1:27" ht="12.75">
      <c r="A54" s="47" t="s">
        <v>48</v>
      </c>
      <c r="B54" s="38"/>
      <c r="C54" s="10">
        <f aca="true" t="shared" si="9" ref="C54:Y54">SUM(C52:C53)</f>
        <v>1686546753</v>
      </c>
      <c r="D54" s="11">
        <f t="shared" si="9"/>
        <v>0</v>
      </c>
      <c r="E54" s="10">
        <f t="shared" si="9"/>
        <v>1784648919</v>
      </c>
      <c r="F54" s="12">
        <f t="shared" si="9"/>
        <v>1383145738</v>
      </c>
      <c r="G54" s="12">
        <f t="shared" si="9"/>
        <v>0</v>
      </c>
      <c r="H54" s="10">
        <f t="shared" si="9"/>
        <v>46837795</v>
      </c>
      <c r="I54" s="10">
        <f t="shared" si="9"/>
        <v>26370430</v>
      </c>
      <c r="J54" s="12">
        <f t="shared" si="9"/>
        <v>73208225</v>
      </c>
      <c r="K54" s="12">
        <f t="shared" si="9"/>
        <v>147196185</v>
      </c>
      <c r="L54" s="10">
        <f t="shared" si="9"/>
        <v>52382011</v>
      </c>
      <c r="M54" s="10">
        <f t="shared" si="9"/>
        <v>173768548</v>
      </c>
      <c r="N54" s="12">
        <f t="shared" si="9"/>
        <v>373346744</v>
      </c>
      <c r="O54" s="12">
        <f t="shared" si="9"/>
        <v>81791907</v>
      </c>
      <c r="P54" s="10">
        <f t="shared" si="9"/>
        <v>18350892</v>
      </c>
      <c r="Q54" s="10">
        <f t="shared" si="9"/>
        <v>63448700</v>
      </c>
      <c r="R54" s="12">
        <f t="shared" si="9"/>
        <v>163591499</v>
      </c>
      <c r="S54" s="12">
        <f t="shared" si="9"/>
        <v>82668868</v>
      </c>
      <c r="T54" s="10">
        <f t="shared" si="9"/>
        <v>20135029</v>
      </c>
      <c r="U54" s="10">
        <f t="shared" si="9"/>
        <v>108926951</v>
      </c>
      <c r="V54" s="10">
        <f t="shared" si="9"/>
        <v>211730848</v>
      </c>
      <c r="W54" s="12">
        <f t="shared" si="9"/>
        <v>821877316</v>
      </c>
      <c r="X54" s="12">
        <f t="shared" si="9"/>
        <v>1383145738</v>
      </c>
      <c r="Y54" s="10">
        <f t="shared" si="9"/>
        <v>-561268422</v>
      </c>
      <c r="Z54" s="1">
        <f>+IF(X54&lt;&gt;0,+(Y54/X54)*100,0)</f>
        <v>-40.579123846456156</v>
      </c>
      <c r="AA54" s="22">
        <f>SUM(AA52:AA53)</f>
        <v>1383145738</v>
      </c>
    </row>
    <row r="55" spans="1:27" ht="12.75">
      <c r="A55" s="48" t="s">
        <v>49</v>
      </c>
      <c r="B55" s="49"/>
      <c r="C55" s="10"/>
      <c r="D55" s="11"/>
      <c r="E55" s="10"/>
      <c r="F55" s="12"/>
      <c r="G55" s="12"/>
      <c r="H55" s="10"/>
      <c r="I55" s="10"/>
      <c r="J55" s="12"/>
      <c r="K55" s="12"/>
      <c r="L55" s="10"/>
      <c r="M55" s="10"/>
      <c r="N55" s="12"/>
      <c r="O55" s="12"/>
      <c r="P55" s="10"/>
      <c r="Q55" s="10"/>
      <c r="R55" s="12"/>
      <c r="S55" s="12"/>
      <c r="T55" s="10"/>
      <c r="U55" s="10"/>
      <c r="V55" s="10"/>
      <c r="W55" s="12"/>
      <c r="X55" s="12"/>
      <c r="Y55" s="10"/>
      <c r="Z55" s="1"/>
      <c r="AA55" s="22"/>
    </row>
    <row r="56" spans="1:27" ht="12.75">
      <c r="A56" s="48" t="s">
        <v>50</v>
      </c>
      <c r="B56" s="38"/>
      <c r="C56" s="16"/>
      <c r="D56" s="17"/>
      <c r="E56" s="16"/>
      <c r="F56" s="18"/>
      <c r="G56" s="18"/>
      <c r="H56" s="16"/>
      <c r="I56" s="16"/>
      <c r="J56" s="18"/>
      <c r="K56" s="18"/>
      <c r="L56" s="16"/>
      <c r="M56" s="16"/>
      <c r="N56" s="18"/>
      <c r="O56" s="18"/>
      <c r="P56" s="16"/>
      <c r="Q56" s="16"/>
      <c r="R56" s="18"/>
      <c r="S56" s="18"/>
      <c r="T56" s="16"/>
      <c r="U56" s="16"/>
      <c r="V56" s="16"/>
      <c r="W56" s="18"/>
      <c r="X56" s="18"/>
      <c r="Y56" s="16"/>
      <c r="Z56" s="3"/>
      <c r="AA56" s="24"/>
    </row>
    <row r="57" spans="1:27" ht="12.75">
      <c r="A57" s="47" t="s">
        <v>92</v>
      </c>
      <c r="B57" s="38"/>
      <c r="C57" s="19">
        <f aca="true" t="shared" si="10" ref="C57:Y57">SUM(C55:C56)</f>
        <v>0</v>
      </c>
      <c r="D57" s="20">
        <f t="shared" si="10"/>
        <v>0</v>
      </c>
      <c r="E57" s="19">
        <f t="shared" si="10"/>
        <v>0</v>
      </c>
      <c r="F57" s="21">
        <f t="shared" si="10"/>
        <v>0</v>
      </c>
      <c r="G57" s="21">
        <f t="shared" si="10"/>
        <v>0</v>
      </c>
      <c r="H57" s="19">
        <f t="shared" si="10"/>
        <v>0</v>
      </c>
      <c r="I57" s="19">
        <f t="shared" si="10"/>
        <v>0</v>
      </c>
      <c r="J57" s="21">
        <f t="shared" si="10"/>
        <v>0</v>
      </c>
      <c r="K57" s="21">
        <f t="shared" si="10"/>
        <v>0</v>
      </c>
      <c r="L57" s="19">
        <f t="shared" si="10"/>
        <v>0</v>
      </c>
      <c r="M57" s="19">
        <f t="shared" si="10"/>
        <v>0</v>
      </c>
      <c r="N57" s="21">
        <f t="shared" si="10"/>
        <v>0</v>
      </c>
      <c r="O57" s="21">
        <f t="shared" si="10"/>
        <v>0</v>
      </c>
      <c r="P57" s="19">
        <f t="shared" si="10"/>
        <v>0</v>
      </c>
      <c r="Q57" s="19">
        <f t="shared" si="10"/>
        <v>0</v>
      </c>
      <c r="R57" s="21">
        <f t="shared" si="10"/>
        <v>0</v>
      </c>
      <c r="S57" s="21">
        <f t="shared" si="10"/>
        <v>0</v>
      </c>
      <c r="T57" s="19">
        <f t="shared" si="10"/>
        <v>0</v>
      </c>
      <c r="U57" s="19">
        <f t="shared" si="10"/>
        <v>0</v>
      </c>
      <c r="V57" s="19">
        <f t="shared" si="10"/>
        <v>0</v>
      </c>
      <c r="W57" s="21">
        <f t="shared" si="10"/>
        <v>0</v>
      </c>
      <c r="X57" s="21">
        <f t="shared" si="10"/>
        <v>0</v>
      </c>
      <c r="Y57" s="19">
        <f t="shared" si="10"/>
        <v>0</v>
      </c>
      <c r="Z57" s="4">
        <f>+IF(X57&lt;&gt;0,+(Y57/X57)*100,0)</f>
        <v>0</v>
      </c>
      <c r="AA57" s="25">
        <f>SUM(AA55:AA56)</f>
        <v>0</v>
      </c>
    </row>
    <row r="58" spans="1:27" ht="12.75">
      <c r="A58" s="50" t="s">
        <v>51</v>
      </c>
      <c r="B58" s="38"/>
      <c r="C58" s="10"/>
      <c r="D58" s="11"/>
      <c r="E58" s="10"/>
      <c r="F58" s="12"/>
      <c r="G58" s="12"/>
      <c r="H58" s="10"/>
      <c r="I58" s="10"/>
      <c r="J58" s="12"/>
      <c r="K58" s="12"/>
      <c r="L58" s="10"/>
      <c r="M58" s="10"/>
      <c r="N58" s="12"/>
      <c r="O58" s="12"/>
      <c r="P58" s="10"/>
      <c r="Q58" s="10"/>
      <c r="R58" s="12"/>
      <c r="S58" s="12"/>
      <c r="T58" s="10"/>
      <c r="U58" s="10"/>
      <c r="V58" s="10"/>
      <c r="W58" s="12"/>
      <c r="X58" s="12"/>
      <c r="Y58" s="10"/>
      <c r="Z58" s="1"/>
      <c r="AA58" s="22"/>
    </row>
    <row r="59" spans="1:27" ht="12.75">
      <c r="A59" s="48" t="s">
        <v>52</v>
      </c>
      <c r="B59" s="38"/>
      <c r="C59" s="13"/>
      <c r="D59" s="14"/>
      <c r="E59" s="13"/>
      <c r="F59" s="15"/>
      <c r="G59" s="15"/>
      <c r="H59" s="13"/>
      <c r="I59" s="13"/>
      <c r="J59" s="15"/>
      <c r="K59" s="15"/>
      <c r="L59" s="13"/>
      <c r="M59" s="13"/>
      <c r="N59" s="15"/>
      <c r="O59" s="15"/>
      <c r="P59" s="13"/>
      <c r="Q59" s="13"/>
      <c r="R59" s="15"/>
      <c r="S59" s="15"/>
      <c r="T59" s="13"/>
      <c r="U59" s="13"/>
      <c r="V59" s="13"/>
      <c r="W59" s="15"/>
      <c r="X59" s="15"/>
      <c r="Y59" s="13"/>
      <c r="Z59" s="2"/>
      <c r="AA59" s="23"/>
    </row>
    <row r="60" spans="1:27" ht="12.75">
      <c r="A60" s="48" t="s">
        <v>53</v>
      </c>
      <c r="B60" s="38"/>
      <c r="C60" s="16">
        <v>4811510</v>
      </c>
      <c r="D60" s="17"/>
      <c r="E60" s="16"/>
      <c r="F60" s="18"/>
      <c r="G60" s="18"/>
      <c r="H60" s="16"/>
      <c r="I60" s="16"/>
      <c r="J60" s="18"/>
      <c r="K60" s="18"/>
      <c r="L60" s="16"/>
      <c r="M60" s="16"/>
      <c r="N60" s="18"/>
      <c r="O60" s="18"/>
      <c r="P60" s="16"/>
      <c r="Q60" s="16"/>
      <c r="R60" s="18"/>
      <c r="S60" s="18"/>
      <c r="T60" s="16"/>
      <c r="U60" s="16"/>
      <c r="V60" s="16"/>
      <c r="W60" s="18"/>
      <c r="X60" s="18"/>
      <c r="Y60" s="16"/>
      <c r="Z60" s="3"/>
      <c r="AA60" s="24"/>
    </row>
    <row r="61" spans="1:27" ht="12.75">
      <c r="A61" s="47" t="s">
        <v>54</v>
      </c>
      <c r="B61" s="38"/>
      <c r="C61" s="10">
        <f aca="true" t="shared" si="11" ref="C61:Y61">SUM(C59:C60)</f>
        <v>4811510</v>
      </c>
      <c r="D61" s="11">
        <f t="shared" si="11"/>
        <v>0</v>
      </c>
      <c r="E61" s="10">
        <f t="shared" si="11"/>
        <v>0</v>
      </c>
      <c r="F61" s="12">
        <f t="shared" si="11"/>
        <v>0</v>
      </c>
      <c r="G61" s="12">
        <f t="shared" si="11"/>
        <v>0</v>
      </c>
      <c r="H61" s="10">
        <f t="shared" si="11"/>
        <v>0</v>
      </c>
      <c r="I61" s="10">
        <f t="shared" si="11"/>
        <v>0</v>
      </c>
      <c r="J61" s="12">
        <f t="shared" si="11"/>
        <v>0</v>
      </c>
      <c r="K61" s="12">
        <f t="shared" si="11"/>
        <v>0</v>
      </c>
      <c r="L61" s="10">
        <f t="shared" si="11"/>
        <v>0</v>
      </c>
      <c r="M61" s="10">
        <f t="shared" si="11"/>
        <v>0</v>
      </c>
      <c r="N61" s="12">
        <f t="shared" si="11"/>
        <v>0</v>
      </c>
      <c r="O61" s="12">
        <f t="shared" si="11"/>
        <v>0</v>
      </c>
      <c r="P61" s="10">
        <f t="shared" si="11"/>
        <v>0</v>
      </c>
      <c r="Q61" s="10">
        <f t="shared" si="11"/>
        <v>0</v>
      </c>
      <c r="R61" s="12">
        <f t="shared" si="11"/>
        <v>0</v>
      </c>
      <c r="S61" s="12">
        <f t="shared" si="11"/>
        <v>0</v>
      </c>
      <c r="T61" s="10">
        <f t="shared" si="11"/>
        <v>0</v>
      </c>
      <c r="U61" s="10">
        <f t="shared" si="11"/>
        <v>0</v>
      </c>
      <c r="V61" s="10">
        <f t="shared" si="11"/>
        <v>0</v>
      </c>
      <c r="W61" s="12">
        <f t="shared" si="11"/>
        <v>0</v>
      </c>
      <c r="X61" s="12">
        <f t="shared" si="11"/>
        <v>0</v>
      </c>
      <c r="Y61" s="10">
        <f t="shared" si="11"/>
        <v>0</v>
      </c>
      <c r="Z61" s="1">
        <f>+IF(X61&lt;&gt;0,+(Y61/X61)*100,0)</f>
        <v>0</v>
      </c>
      <c r="AA61" s="22">
        <f>SUM(AA59:AA60)</f>
        <v>0</v>
      </c>
    </row>
    <row r="62" spans="1:27" ht="12.75">
      <c r="A62" s="51" t="s">
        <v>55</v>
      </c>
      <c r="B62" s="38"/>
      <c r="C62" s="13"/>
      <c r="D62" s="14"/>
      <c r="E62" s="13"/>
      <c r="F62" s="15"/>
      <c r="G62" s="15"/>
      <c r="H62" s="13"/>
      <c r="I62" s="13"/>
      <c r="J62" s="15"/>
      <c r="K62" s="15"/>
      <c r="L62" s="13"/>
      <c r="M62" s="13"/>
      <c r="N62" s="15"/>
      <c r="O62" s="15"/>
      <c r="P62" s="13"/>
      <c r="Q62" s="13"/>
      <c r="R62" s="15"/>
      <c r="S62" s="15"/>
      <c r="T62" s="13"/>
      <c r="U62" s="13"/>
      <c r="V62" s="13"/>
      <c r="W62" s="15"/>
      <c r="X62" s="15"/>
      <c r="Y62" s="13"/>
      <c r="Z62" s="2"/>
      <c r="AA62" s="23"/>
    </row>
    <row r="63" spans="1:27" ht="12.75">
      <c r="A63" s="50" t="s">
        <v>56</v>
      </c>
      <c r="B63" s="38"/>
      <c r="C63" s="10"/>
      <c r="D63" s="11"/>
      <c r="E63" s="10"/>
      <c r="F63" s="12"/>
      <c r="G63" s="12"/>
      <c r="H63" s="10"/>
      <c r="I63" s="10"/>
      <c r="J63" s="12"/>
      <c r="K63" s="12"/>
      <c r="L63" s="10"/>
      <c r="M63" s="10"/>
      <c r="N63" s="12"/>
      <c r="O63" s="12"/>
      <c r="P63" s="10"/>
      <c r="Q63" s="10"/>
      <c r="R63" s="12"/>
      <c r="S63" s="12"/>
      <c r="T63" s="10"/>
      <c r="U63" s="10"/>
      <c r="V63" s="10"/>
      <c r="W63" s="12"/>
      <c r="X63" s="12"/>
      <c r="Y63" s="10"/>
      <c r="Z63" s="1"/>
      <c r="AA63" s="22"/>
    </row>
    <row r="64" spans="1:27" ht="12.75">
      <c r="A64" s="50" t="s">
        <v>57</v>
      </c>
      <c r="B64" s="38"/>
      <c r="C64" s="10">
        <v>76688396</v>
      </c>
      <c r="D64" s="11"/>
      <c r="E64" s="10">
        <v>121545000</v>
      </c>
      <c r="F64" s="12">
        <v>43018642</v>
      </c>
      <c r="G64" s="12">
        <v>29950</v>
      </c>
      <c r="H64" s="10">
        <v>334624</v>
      </c>
      <c r="I64" s="10">
        <v>393954</v>
      </c>
      <c r="J64" s="12">
        <v>758528</v>
      </c>
      <c r="K64" s="12">
        <v>999726</v>
      </c>
      <c r="L64" s="10">
        <v>3623748</v>
      </c>
      <c r="M64" s="10">
        <v>2857960</v>
      </c>
      <c r="N64" s="12">
        <v>7481434</v>
      </c>
      <c r="O64" s="12">
        <v>5318496</v>
      </c>
      <c r="P64" s="10">
        <v>1791033</v>
      </c>
      <c r="Q64" s="10">
        <v>1466385</v>
      </c>
      <c r="R64" s="12">
        <v>8575914</v>
      </c>
      <c r="S64" s="12">
        <v>1415700</v>
      </c>
      <c r="T64" s="10">
        <v>3949581</v>
      </c>
      <c r="U64" s="10">
        <v>10938241</v>
      </c>
      <c r="V64" s="10">
        <v>16303522</v>
      </c>
      <c r="W64" s="12">
        <v>33119398</v>
      </c>
      <c r="X64" s="12">
        <v>43018642</v>
      </c>
      <c r="Y64" s="10">
        <v>-9899244</v>
      </c>
      <c r="Z64" s="1">
        <v>-23.0115</v>
      </c>
      <c r="AA64" s="22">
        <v>43018642</v>
      </c>
    </row>
    <row r="65" spans="1:27" ht="12.75">
      <c r="A65" s="51" t="s">
        <v>58</v>
      </c>
      <c r="B65" s="49"/>
      <c r="C65" s="10"/>
      <c r="D65" s="11"/>
      <c r="E65" s="10"/>
      <c r="F65" s="12"/>
      <c r="G65" s="12"/>
      <c r="H65" s="10"/>
      <c r="I65" s="10"/>
      <c r="J65" s="12"/>
      <c r="K65" s="12"/>
      <c r="L65" s="10"/>
      <c r="M65" s="10"/>
      <c r="N65" s="12"/>
      <c r="O65" s="12"/>
      <c r="P65" s="10"/>
      <c r="Q65" s="10"/>
      <c r="R65" s="12"/>
      <c r="S65" s="12"/>
      <c r="T65" s="10"/>
      <c r="U65" s="10"/>
      <c r="V65" s="10"/>
      <c r="W65" s="12"/>
      <c r="X65" s="12"/>
      <c r="Y65" s="10"/>
      <c r="Z65" s="1"/>
      <c r="AA65" s="22"/>
    </row>
    <row r="66" spans="1:27" ht="12.75">
      <c r="A66" s="50" t="s">
        <v>59</v>
      </c>
      <c r="B66" s="38"/>
      <c r="C66" s="10"/>
      <c r="D66" s="11"/>
      <c r="E66" s="10"/>
      <c r="F66" s="12"/>
      <c r="G66" s="12"/>
      <c r="H66" s="10"/>
      <c r="I66" s="10"/>
      <c r="J66" s="12"/>
      <c r="K66" s="12"/>
      <c r="L66" s="10"/>
      <c r="M66" s="10"/>
      <c r="N66" s="12"/>
      <c r="O66" s="12"/>
      <c r="P66" s="10"/>
      <c r="Q66" s="10"/>
      <c r="R66" s="12"/>
      <c r="S66" s="12"/>
      <c r="T66" s="10"/>
      <c r="U66" s="10"/>
      <c r="V66" s="10"/>
      <c r="W66" s="12"/>
      <c r="X66" s="12"/>
      <c r="Y66" s="10"/>
      <c r="Z66" s="1"/>
      <c r="AA66" s="22"/>
    </row>
    <row r="67" spans="1:27" ht="12.75">
      <c r="A67" s="50" t="s">
        <v>60</v>
      </c>
      <c r="B67" s="38"/>
      <c r="C67" s="16"/>
      <c r="D67" s="17"/>
      <c r="E67" s="16"/>
      <c r="F67" s="18"/>
      <c r="G67" s="18"/>
      <c r="H67" s="16"/>
      <c r="I67" s="16"/>
      <c r="J67" s="18"/>
      <c r="K67" s="18"/>
      <c r="L67" s="16"/>
      <c r="M67" s="16"/>
      <c r="N67" s="18"/>
      <c r="O67" s="18"/>
      <c r="P67" s="16"/>
      <c r="Q67" s="16"/>
      <c r="R67" s="18"/>
      <c r="S67" s="18"/>
      <c r="T67" s="16"/>
      <c r="U67" s="16"/>
      <c r="V67" s="16"/>
      <c r="W67" s="18"/>
      <c r="X67" s="18"/>
      <c r="Y67" s="16"/>
      <c r="Z67" s="3"/>
      <c r="AA67" s="24"/>
    </row>
    <row r="68" spans="1:27" ht="4.5" customHeight="1">
      <c r="A68" s="50"/>
      <c r="B68" s="38"/>
      <c r="C68" s="10"/>
      <c r="D68" s="11"/>
      <c r="E68" s="10"/>
      <c r="F68" s="12"/>
      <c r="G68" s="12"/>
      <c r="H68" s="10"/>
      <c r="I68" s="10"/>
      <c r="J68" s="12"/>
      <c r="K68" s="12"/>
      <c r="L68" s="10"/>
      <c r="M68" s="10"/>
      <c r="N68" s="12"/>
      <c r="O68" s="12"/>
      <c r="P68" s="10"/>
      <c r="Q68" s="10"/>
      <c r="R68" s="12"/>
      <c r="S68" s="12"/>
      <c r="T68" s="10"/>
      <c r="U68" s="10"/>
      <c r="V68" s="10"/>
      <c r="W68" s="12"/>
      <c r="X68" s="12"/>
      <c r="Y68" s="10"/>
      <c r="Z68" s="1"/>
      <c r="AA68" s="22"/>
    </row>
    <row r="69" spans="1:27" ht="12.75">
      <c r="A69" s="44" t="s">
        <v>63</v>
      </c>
      <c r="B69" s="38" t="s">
        <v>64</v>
      </c>
      <c r="C69" s="39">
        <f aca="true" t="shared" si="12" ref="C69:Y69">C79+C82+C83+C86+C89+C90+SUM(C93:C99)</f>
        <v>271200106</v>
      </c>
      <c r="D69" s="40">
        <f t="shared" si="12"/>
        <v>0</v>
      </c>
      <c r="E69" s="39">
        <f t="shared" si="12"/>
        <v>877481410</v>
      </c>
      <c r="F69" s="41">
        <f t="shared" si="12"/>
        <v>253624939</v>
      </c>
      <c r="G69" s="41">
        <f t="shared" si="12"/>
        <v>0</v>
      </c>
      <c r="H69" s="39">
        <f t="shared" si="12"/>
        <v>242420</v>
      </c>
      <c r="I69" s="39">
        <f t="shared" si="12"/>
        <v>3277644</v>
      </c>
      <c r="J69" s="41">
        <f t="shared" si="12"/>
        <v>3520064</v>
      </c>
      <c r="K69" s="41">
        <f t="shared" si="12"/>
        <v>3795135</v>
      </c>
      <c r="L69" s="39">
        <f t="shared" si="12"/>
        <v>15782129</v>
      </c>
      <c r="M69" s="39">
        <f t="shared" si="12"/>
        <v>13374687</v>
      </c>
      <c r="N69" s="41">
        <f t="shared" si="12"/>
        <v>32951951</v>
      </c>
      <c r="O69" s="41">
        <f t="shared" si="12"/>
        <v>13450201</v>
      </c>
      <c r="P69" s="39">
        <f t="shared" si="12"/>
        <v>18514085</v>
      </c>
      <c r="Q69" s="39">
        <f t="shared" si="12"/>
        <v>21063610</v>
      </c>
      <c r="R69" s="41">
        <f t="shared" si="12"/>
        <v>53027896</v>
      </c>
      <c r="S69" s="41">
        <f t="shared" si="12"/>
        <v>15403298</v>
      </c>
      <c r="T69" s="39">
        <f t="shared" si="12"/>
        <v>29282014</v>
      </c>
      <c r="U69" s="39">
        <f t="shared" si="12"/>
        <v>60510382</v>
      </c>
      <c r="V69" s="39">
        <f t="shared" si="12"/>
        <v>105195694</v>
      </c>
      <c r="W69" s="41">
        <f t="shared" si="12"/>
        <v>194695605</v>
      </c>
      <c r="X69" s="41">
        <f t="shared" si="12"/>
        <v>253624939</v>
      </c>
      <c r="Y69" s="39">
        <f t="shared" si="12"/>
        <v>-58929334</v>
      </c>
      <c r="Z69" s="42">
        <f>+IF(X69&lt;&gt;0,+(Y69/X69)*100,0)</f>
        <v>-23.23483417377973</v>
      </c>
      <c r="AA69" s="43">
        <f>AA79+AA82+AA83+AA86+AA89+AA90+SUM(AA93:AA99)</f>
        <v>253624939</v>
      </c>
    </row>
    <row r="70" spans="1:27" ht="12.75">
      <c r="A70" s="45" t="s">
        <v>33</v>
      </c>
      <c r="B70" s="46"/>
      <c r="C70" s="10"/>
      <c r="D70" s="11"/>
      <c r="E70" s="10"/>
      <c r="F70" s="12"/>
      <c r="G70" s="12"/>
      <c r="H70" s="10"/>
      <c r="I70" s="10"/>
      <c r="J70" s="12"/>
      <c r="K70" s="12"/>
      <c r="L70" s="10"/>
      <c r="M70" s="10"/>
      <c r="N70" s="12"/>
      <c r="O70" s="12"/>
      <c r="P70" s="10"/>
      <c r="Q70" s="10"/>
      <c r="R70" s="12"/>
      <c r="S70" s="12"/>
      <c r="T70" s="10"/>
      <c r="U70" s="10"/>
      <c r="V70" s="10"/>
      <c r="W70" s="12"/>
      <c r="X70" s="12"/>
      <c r="Y70" s="10"/>
      <c r="Z70" s="1"/>
      <c r="AA70" s="22"/>
    </row>
    <row r="71" spans="1:27" ht="12.75">
      <c r="A71" s="45" t="s">
        <v>34</v>
      </c>
      <c r="B71" s="46"/>
      <c r="C71" s="10"/>
      <c r="D71" s="11"/>
      <c r="E71" s="10"/>
      <c r="F71" s="12"/>
      <c r="G71" s="12"/>
      <c r="H71" s="10"/>
      <c r="I71" s="10"/>
      <c r="J71" s="12"/>
      <c r="K71" s="12"/>
      <c r="L71" s="10"/>
      <c r="M71" s="10"/>
      <c r="N71" s="12"/>
      <c r="O71" s="12"/>
      <c r="P71" s="10"/>
      <c r="Q71" s="10"/>
      <c r="R71" s="12"/>
      <c r="S71" s="12"/>
      <c r="T71" s="10"/>
      <c r="U71" s="10"/>
      <c r="V71" s="10"/>
      <c r="W71" s="12"/>
      <c r="X71" s="12"/>
      <c r="Y71" s="10"/>
      <c r="Z71" s="1"/>
      <c r="AA71" s="22"/>
    </row>
    <row r="72" spans="1:27" ht="12.75">
      <c r="A72" s="45" t="s">
        <v>35</v>
      </c>
      <c r="B72" s="46"/>
      <c r="C72" s="10"/>
      <c r="D72" s="11"/>
      <c r="E72" s="10"/>
      <c r="F72" s="12"/>
      <c r="G72" s="12"/>
      <c r="H72" s="10"/>
      <c r="I72" s="10"/>
      <c r="J72" s="12"/>
      <c r="K72" s="12"/>
      <c r="L72" s="10"/>
      <c r="M72" s="10"/>
      <c r="N72" s="12"/>
      <c r="O72" s="12"/>
      <c r="P72" s="10"/>
      <c r="Q72" s="10"/>
      <c r="R72" s="12"/>
      <c r="S72" s="12"/>
      <c r="T72" s="10"/>
      <c r="U72" s="10"/>
      <c r="V72" s="10"/>
      <c r="W72" s="12"/>
      <c r="X72" s="12"/>
      <c r="Y72" s="10"/>
      <c r="Z72" s="1"/>
      <c r="AA72" s="22"/>
    </row>
    <row r="73" spans="1:27" ht="12.75">
      <c r="A73" s="45" t="s">
        <v>36</v>
      </c>
      <c r="B73" s="46"/>
      <c r="C73" s="10"/>
      <c r="D73" s="11"/>
      <c r="E73" s="10"/>
      <c r="F73" s="12"/>
      <c r="G73" s="12"/>
      <c r="H73" s="10"/>
      <c r="I73" s="10"/>
      <c r="J73" s="12"/>
      <c r="K73" s="12"/>
      <c r="L73" s="10"/>
      <c r="M73" s="10"/>
      <c r="N73" s="12"/>
      <c r="O73" s="12"/>
      <c r="P73" s="10"/>
      <c r="Q73" s="10"/>
      <c r="R73" s="12"/>
      <c r="S73" s="12"/>
      <c r="T73" s="10"/>
      <c r="U73" s="10"/>
      <c r="V73" s="10"/>
      <c r="W73" s="12"/>
      <c r="X73" s="12"/>
      <c r="Y73" s="10"/>
      <c r="Z73" s="1"/>
      <c r="AA73" s="22"/>
    </row>
    <row r="74" spans="1:27" ht="12.75">
      <c r="A74" s="45" t="s">
        <v>37</v>
      </c>
      <c r="B74" s="46"/>
      <c r="C74" s="10">
        <v>9543594</v>
      </c>
      <c r="D74" s="11"/>
      <c r="E74" s="10"/>
      <c r="F74" s="12"/>
      <c r="G74" s="12"/>
      <c r="H74" s="10"/>
      <c r="I74" s="10"/>
      <c r="J74" s="12"/>
      <c r="K74" s="12"/>
      <c r="L74" s="10"/>
      <c r="M74" s="10"/>
      <c r="N74" s="12"/>
      <c r="O74" s="12"/>
      <c r="P74" s="10"/>
      <c r="Q74" s="10"/>
      <c r="R74" s="12"/>
      <c r="S74" s="12"/>
      <c r="T74" s="10"/>
      <c r="U74" s="10"/>
      <c r="V74" s="10"/>
      <c r="W74" s="12"/>
      <c r="X74" s="12"/>
      <c r="Y74" s="10"/>
      <c r="Z74" s="1"/>
      <c r="AA74" s="22"/>
    </row>
    <row r="75" spans="1:27" ht="12.75">
      <c r="A75" s="45" t="s">
        <v>38</v>
      </c>
      <c r="B75" s="46"/>
      <c r="C75" s="10"/>
      <c r="D75" s="11"/>
      <c r="E75" s="10"/>
      <c r="F75" s="12"/>
      <c r="G75" s="12"/>
      <c r="H75" s="10"/>
      <c r="I75" s="10"/>
      <c r="J75" s="12"/>
      <c r="K75" s="12"/>
      <c r="L75" s="10"/>
      <c r="M75" s="10"/>
      <c r="N75" s="12"/>
      <c r="O75" s="12"/>
      <c r="P75" s="10"/>
      <c r="Q75" s="10"/>
      <c r="R75" s="12"/>
      <c r="S75" s="12"/>
      <c r="T75" s="10"/>
      <c r="U75" s="10"/>
      <c r="V75" s="10"/>
      <c r="W75" s="12"/>
      <c r="X75" s="12"/>
      <c r="Y75" s="10"/>
      <c r="Z75" s="1"/>
      <c r="AA75" s="22"/>
    </row>
    <row r="76" spans="1:27" ht="12.75">
      <c r="A76" s="45" t="s">
        <v>39</v>
      </c>
      <c r="B76" s="38"/>
      <c r="C76" s="10"/>
      <c r="D76" s="11"/>
      <c r="E76" s="10"/>
      <c r="F76" s="12"/>
      <c r="G76" s="12"/>
      <c r="H76" s="10"/>
      <c r="I76" s="10"/>
      <c r="J76" s="12"/>
      <c r="K76" s="12"/>
      <c r="L76" s="10"/>
      <c r="M76" s="10"/>
      <c r="N76" s="12"/>
      <c r="O76" s="12"/>
      <c r="P76" s="10"/>
      <c r="Q76" s="10"/>
      <c r="R76" s="12"/>
      <c r="S76" s="12"/>
      <c r="T76" s="10"/>
      <c r="U76" s="10"/>
      <c r="V76" s="10"/>
      <c r="W76" s="12"/>
      <c r="X76" s="12"/>
      <c r="Y76" s="10"/>
      <c r="Z76" s="1"/>
      <c r="AA76" s="22"/>
    </row>
    <row r="77" spans="1:27" ht="12.75">
      <c r="A77" s="45" t="s">
        <v>40</v>
      </c>
      <c r="B77" s="38"/>
      <c r="C77" s="13"/>
      <c r="D77" s="14"/>
      <c r="E77" s="13"/>
      <c r="F77" s="15"/>
      <c r="G77" s="15"/>
      <c r="H77" s="13"/>
      <c r="I77" s="13"/>
      <c r="J77" s="15"/>
      <c r="K77" s="15"/>
      <c r="L77" s="13"/>
      <c r="M77" s="13"/>
      <c r="N77" s="15"/>
      <c r="O77" s="15"/>
      <c r="P77" s="13"/>
      <c r="Q77" s="13"/>
      <c r="R77" s="15"/>
      <c r="S77" s="15"/>
      <c r="T77" s="13"/>
      <c r="U77" s="13"/>
      <c r="V77" s="13"/>
      <c r="W77" s="15"/>
      <c r="X77" s="15"/>
      <c r="Y77" s="13"/>
      <c r="Z77" s="2"/>
      <c r="AA77" s="23"/>
    </row>
    <row r="78" spans="1:27" ht="12.75">
      <c r="A78" s="45" t="s">
        <v>41</v>
      </c>
      <c r="B78" s="38"/>
      <c r="C78" s="16"/>
      <c r="D78" s="17"/>
      <c r="E78" s="16"/>
      <c r="F78" s="18"/>
      <c r="G78" s="18"/>
      <c r="H78" s="16"/>
      <c r="I78" s="16"/>
      <c r="J78" s="18"/>
      <c r="K78" s="18"/>
      <c r="L78" s="16"/>
      <c r="M78" s="16"/>
      <c r="N78" s="18"/>
      <c r="O78" s="18"/>
      <c r="P78" s="16"/>
      <c r="Q78" s="16"/>
      <c r="R78" s="18"/>
      <c r="S78" s="18"/>
      <c r="T78" s="16"/>
      <c r="U78" s="16"/>
      <c r="V78" s="16"/>
      <c r="W78" s="18"/>
      <c r="X78" s="18"/>
      <c r="Y78" s="16"/>
      <c r="Z78" s="3"/>
      <c r="AA78" s="24"/>
    </row>
    <row r="79" spans="1:27" ht="12.75">
      <c r="A79" s="47" t="s">
        <v>42</v>
      </c>
      <c r="B79" s="38"/>
      <c r="C79" s="10">
        <f aca="true" t="shared" si="13" ref="C79:Y79">SUM(C70:C78)</f>
        <v>9543594</v>
      </c>
      <c r="D79" s="11">
        <f t="shared" si="13"/>
        <v>0</v>
      </c>
      <c r="E79" s="10">
        <f t="shared" si="13"/>
        <v>0</v>
      </c>
      <c r="F79" s="12">
        <f t="shared" si="13"/>
        <v>0</v>
      </c>
      <c r="G79" s="12">
        <f t="shared" si="13"/>
        <v>0</v>
      </c>
      <c r="H79" s="10">
        <f t="shared" si="13"/>
        <v>0</v>
      </c>
      <c r="I79" s="10">
        <f t="shared" si="13"/>
        <v>0</v>
      </c>
      <c r="J79" s="12">
        <f t="shared" si="13"/>
        <v>0</v>
      </c>
      <c r="K79" s="12">
        <f t="shared" si="13"/>
        <v>0</v>
      </c>
      <c r="L79" s="10">
        <f t="shared" si="13"/>
        <v>0</v>
      </c>
      <c r="M79" s="10">
        <f t="shared" si="13"/>
        <v>0</v>
      </c>
      <c r="N79" s="12">
        <f t="shared" si="13"/>
        <v>0</v>
      </c>
      <c r="O79" s="12">
        <f t="shared" si="13"/>
        <v>0</v>
      </c>
      <c r="P79" s="10">
        <f t="shared" si="13"/>
        <v>0</v>
      </c>
      <c r="Q79" s="10">
        <f t="shared" si="13"/>
        <v>0</v>
      </c>
      <c r="R79" s="12">
        <f t="shared" si="13"/>
        <v>0</v>
      </c>
      <c r="S79" s="12">
        <f t="shared" si="13"/>
        <v>0</v>
      </c>
      <c r="T79" s="10">
        <f t="shared" si="13"/>
        <v>0</v>
      </c>
      <c r="U79" s="10">
        <f t="shared" si="13"/>
        <v>0</v>
      </c>
      <c r="V79" s="10">
        <f t="shared" si="13"/>
        <v>0</v>
      </c>
      <c r="W79" s="12">
        <f t="shared" si="13"/>
        <v>0</v>
      </c>
      <c r="X79" s="12">
        <f t="shared" si="13"/>
        <v>0</v>
      </c>
      <c r="Y79" s="10">
        <f t="shared" si="13"/>
        <v>0</v>
      </c>
      <c r="Z79" s="1">
        <f>+IF(X79&lt;&gt;0,+(Y79/X79)*100,0)</f>
        <v>0</v>
      </c>
      <c r="AA79" s="22">
        <f>SUM(AA70:AA78)</f>
        <v>0</v>
      </c>
    </row>
    <row r="80" spans="1:27" ht="12.75">
      <c r="A80" s="48" t="s">
        <v>43</v>
      </c>
      <c r="B80" s="49"/>
      <c r="C80" s="10">
        <v>45736861</v>
      </c>
      <c r="D80" s="11"/>
      <c r="E80" s="10">
        <v>494610075</v>
      </c>
      <c r="F80" s="12">
        <v>125698123</v>
      </c>
      <c r="G80" s="12"/>
      <c r="H80" s="10">
        <v>242420</v>
      </c>
      <c r="I80" s="10">
        <v>120526</v>
      </c>
      <c r="J80" s="12">
        <v>362946</v>
      </c>
      <c r="K80" s="12">
        <v>1723942</v>
      </c>
      <c r="L80" s="10">
        <v>14459390</v>
      </c>
      <c r="M80" s="10">
        <v>10465675</v>
      </c>
      <c r="N80" s="12">
        <v>26649007</v>
      </c>
      <c r="O80" s="12">
        <v>8301072</v>
      </c>
      <c r="P80" s="10">
        <v>9555980</v>
      </c>
      <c r="Q80" s="10">
        <v>6193491</v>
      </c>
      <c r="R80" s="12">
        <v>24050543</v>
      </c>
      <c r="S80" s="12">
        <v>2216222</v>
      </c>
      <c r="T80" s="10">
        <v>8144275</v>
      </c>
      <c r="U80" s="10">
        <v>23308961</v>
      </c>
      <c r="V80" s="10">
        <v>33669458</v>
      </c>
      <c r="W80" s="12">
        <v>84731954</v>
      </c>
      <c r="X80" s="12">
        <v>125698123</v>
      </c>
      <c r="Y80" s="10">
        <v>-40966169</v>
      </c>
      <c r="Z80" s="1">
        <v>-32.5909</v>
      </c>
      <c r="AA80" s="22">
        <v>125698123</v>
      </c>
    </row>
    <row r="81" spans="1:27" ht="12.75">
      <c r="A81" s="48" t="s">
        <v>44</v>
      </c>
      <c r="B81" s="38"/>
      <c r="C81" s="16"/>
      <c r="D81" s="17"/>
      <c r="E81" s="16"/>
      <c r="F81" s="18"/>
      <c r="G81" s="18"/>
      <c r="H81" s="16"/>
      <c r="I81" s="16"/>
      <c r="J81" s="18"/>
      <c r="K81" s="18"/>
      <c r="L81" s="16"/>
      <c r="M81" s="16"/>
      <c r="N81" s="18"/>
      <c r="O81" s="18"/>
      <c r="P81" s="16"/>
      <c r="Q81" s="16"/>
      <c r="R81" s="18"/>
      <c r="S81" s="18"/>
      <c r="T81" s="16"/>
      <c r="U81" s="16"/>
      <c r="V81" s="16"/>
      <c r="W81" s="18"/>
      <c r="X81" s="18"/>
      <c r="Y81" s="16"/>
      <c r="Z81" s="3"/>
      <c r="AA81" s="24"/>
    </row>
    <row r="82" spans="1:27" ht="12.75">
      <c r="A82" s="47" t="s">
        <v>45</v>
      </c>
      <c r="B82" s="38"/>
      <c r="C82" s="19">
        <f aca="true" t="shared" si="14" ref="C82:Y82">SUM(C80:C81)</f>
        <v>45736861</v>
      </c>
      <c r="D82" s="20">
        <f t="shared" si="14"/>
        <v>0</v>
      </c>
      <c r="E82" s="19">
        <f t="shared" si="14"/>
        <v>494610075</v>
      </c>
      <c r="F82" s="21">
        <f t="shared" si="14"/>
        <v>125698123</v>
      </c>
      <c r="G82" s="21">
        <f t="shared" si="14"/>
        <v>0</v>
      </c>
      <c r="H82" s="19">
        <f t="shared" si="14"/>
        <v>242420</v>
      </c>
      <c r="I82" s="19">
        <f t="shared" si="14"/>
        <v>120526</v>
      </c>
      <c r="J82" s="21">
        <f t="shared" si="14"/>
        <v>362946</v>
      </c>
      <c r="K82" s="21">
        <f t="shared" si="14"/>
        <v>1723942</v>
      </c>
      <c r="L82" s="19">
        <f t="shared" si="14"/>
        <v>14459390</v>
      </c>
      <c r="M82" s="19">
        <f t="shared" si="14"/>
        <v>10465675</v>
      </c>
      <c r="N82" s="21">
        <f t="shared" si="14"/>
        <v>26649007</v>
      </c>
      <c r="O82" s="21">
        <f t="shared" si="14"/>
        <v>8301072</v>
      </c>
      <c r="P82" s="19">
        <f t="shared" si="14"/>
        <v>9555980</v>
      </c>
      <c r="Q82" s="19">
        <f t="shared" si="14"/>
        <v>6193491</v>
      </c>
      <c r="R82" s="21">
        <f t="shared" si="14"/>
        <v>24050543</v>
      </c>
      <c r="S82" s="21">
        <f t="shared" si="14"/>
        <v>2216222</v>
      </c>
      <c r="T82" s="19">
        <f t="shared" si="14"/>
        <v>8144275</v>
      </c>
      <c r="U82" s="19">
        <f t="shared" si="14"/>
        <v>23308961</v>
      </c>
      <c r="V82" s="19">
        <f t="shared" si="14"/>
        <v>33669458</v>
      </c>
      <c r="W82" s="21">
        <f t="shared" si="14"/>
        <v>84731954</v>
      </c>
      <c r="X82" s="21">
        <f t="shared" si="14"/>
        <v>125698123</v>
      </c>
      <c r="Y82" s="19">
        <f t="shared" si="14"/>
        <v>-40966169</v>
      </c>
      <c r="Z82" s="4">
        <f>+IF(X82&lt;&gt;0,+(Y82/X82)*100,0)</f>
        <v>-32.59091545861826</v>
      </c>
      <c r="AA82" s="25">
        <f>SUM(AA80:AA81)</f>
        <v>125698123</v>
      </c>
    </row>
    <row r="83" spans="1:27" ht="12.75">
      <c r="A83" s="50" t="s">
        <v>91</v>
      </c>
      <c r="B83" s="38"/>
      <c r="C83" s="10"/>
      <c r="D83" s="11"/>
      <c r="E83" s="10"/>
      <c r="F83" s="12"/>
      <c r="G83" s="12"/>
      <c r="H83" s="10"/>
      <c r="I83" s="10"/>
      <c r="J83" s="12"/>
      <c r="K83" s="12"/>
      <c r="L83" s="10"/>
      <c r="M83" s="10"/>
      <c r="N83" s="12"/>
      <c r="O83" s="12"/>
      <c r="P83" s="10"/>
      <c r="Q83" s="10"/>
      <c r="R83" s="12"/>
      <c r="S83" s="12"/>
      <c r="T83" s="10"/>
      <c r="U83" s="10"/>
      <c r="V83" s="10"/>
      <c r="W83" s="12"/>
      <c r="X83" s="12"/>
      <c r="Y83" s="10"/>
      <c r="Z83" s="1"/>
      <c r="AA83" s="22"/>
    </row>
    <row r="84" spans="1:27" ht="12.75">
      <c r="A84" s="48" t="s">
        <v>46</v>
      </c>
      <c r="B84" s="38"/>
      <c r="C84" s="13"/>
      <c r="D84" s="14"/>
      <c r="E84" s="13"/>
      <c r="F84" s="15"/>
      <c r="G84" s="15"/>
      <c r="H84" s="13"/>
      <c r="I84" s="13"/>
      <c r="J84" s="15"/>
      <c r="K84" s="15"/>
      <c r="L84" s="13"/>
      <c r="M84" s="13"/>
      <c r="N84" s="15"/>
      <c r="O84" s="15"/>
      <c r="P84" s="13"/>
      <c r="Q84" s="13"/>
      <c r="R84" s="15"/>
      <c r="S84" s="15"/>
      <c r="T84" s="13"/>
      <c r="U84" s="13"/>
      <c r="V84" s="13"/>
      <c r="W84" s="15"/>
      <c r="X84" s="15"/>
      <c r="Y84" s="13"/>
      <c r="Z84" s="2"/>
      <c r="AA84" s="23"/>
    </row>
    <row r="85" spans="1:27" ht="12.75">
      <c r="A85" s="48" t="s">
        <v>47</v>
      </c>
      <c r="B85" s="38"/>
      <c r="C85" s="16"/>
      <c r="D85" s="17"/>
      <c r="E85" s="16"/>
      <c r="F85" s="18"/>
      <c r="G85" s="18"/>
      <c r="H85" s="16"/>
      <c r="I85" s="16"/>
      <c r="J85" s="18"/>
      <c r="K85" s="18"/>
      <c r="L85" s="16"/>
      <c r="M85" s="16"/>
      <c r="N85" s="18"/>
      <c r="O85" s="18"/>
      <c r="P85" s="16"/>
      <c r="Q85" s="16"/>
      <c r="R85" s="18"/>
      <c r="S85" s="18"/>
      <c r="T85" s="16"/>
      <c r="U85" s="16"/>
      <c r="V85" s="16"/>
      <c r="W85" s="18"/>
      <c r="X85" s="18"/>
      <c r="Y85" s="16"/>
      <c r="Z85" s="3"/>
      <c r="AA85" s="24"/>
    </row>
    <row r="86" spans="1:27" ht="12.75">
      <c r="A86" s="47" t="s">
        <v>48</v>
      </c>
      <c r="B86" s="38"/>
      <c r="C86" s="10">
        <f aca="true" t="shared" si="15" ref="C86:Y86">SUM(C84:C85)</f>
        <v>0</v>
      </c>
      <c r="D86" s="11">
        <f t="shared" si="15"/>
        <v>0</v>
      </c>
      <c r="E86" s="10">
        <f t="shared" si="15"/>
        <v>0</v>
      </c>
      <c r="F86" s="12">
        <f t="shared" si="15"/>
        <v>0</v>
      </c>
      <c r="G86" s="12">
        <f t="shared" si="15"/>
        <v>0</v>
      </c>
      <c r="H86" s="10">
        <f t="shared" si="15"/>
        <v>0</v>
      </c>
      <c r="I86" s="10">
        <f t="shared" si="15"/>
        <v>0</v>
      </c>
      <c r="J86" s="12">
        <f t="shared" si="15"/>
        <v>0</v>
      </c>
      <c r="K86" s="12">
        <f t="shared" si="15"/>
        <v>0</v>
      </c>
      <c r="L86" s="10">
        <f t="shared" si="15"/>
        <v>0</v>
      </c>
      <c r="M86" s="10">
        <f t="shared" si="15"/>
        <v>0</v>
      </c>
      <c r="N86" s="12">
        <f t="shared" si="15"/>
        <v>0</v>
      </c>
      <c r="O86" s="12">
        <f t="shared" si="15"/>
        <v>0</v>
      </c>
      <c r="P86" s="10">
        <f t="shared" si="15"/>
        <v>0</v>
      </c>
      <c r="Q86" s="10">
        <f t="shared" si="15"/>
        <v>0</v>
      </c>
      <c r="R86" s="12">
        <f t="shared" si="15"/>
        <v>0</v>
      </c>
      <c r="S86" s="12">
        <f t="shared" si="15"/>
        <v>0</v>
      </c>
      <c r="T86" s="10">
        <f t="shared" si="15"/>
        <v>0</v>
      </c>
      <c r="U86" s="10">
        <f t="shared" si="15"/>
        <v>0</v>
      </c>
      <c r="V86" s="10">
        <f t="shared" si="15"/>
        <v>0</v>
      </c>
      <c r="W86" s="12">
        <f t="shared" si="15"/>
        <v>0</v>
      </c>
      <c r="X86" s="12">
        <f t="shared" si="15"/>
        <v>0</v>
      </c>
      <c r="Y86" s="10">
        <f t="shared" si="15"/>
        <v>0</v>
      </c>
      <c r="Z86" s="1">
        <f>+IF(X86&lt;&gt;0,+(Y86/X86)*100,0)</f>
        <v>0</v>
      </c>
      <c r="AA86" s="22">
        <f>SUM(AA84:AA85)</f>
        <v>0</v>
      </c>
    </row>
    <row r="87" spans="1:27" ht="12.75">
      <c r="A87" s="48" t="s">
        <v>49</v>
      </c>
      <c r="B87" s="49"/>
      <c r="C87" s="10">
        <v>215919651</v>
      </c>
      <c r="D87" s="11"/>
      <c r="E87" s="10">
        <v>344231335</v>
      </c>
      <c r="F87" s="12">
        <v>126426816</v>
      </c>
      <c r="G87" s="12"/>
      <c r="H87" s="10"/>
      <c r="I87" s="10">
        <v>3157118</v>
      </c>
      <c r="J87" s="12">
        <v>3157118</v>
      </c>
      <c r="K87" s="12">
        <v>2071193</v>
      </c>
      <c r="L87" s="10">
        <v>1322739</v>
      </c>
      <c r="M87" s="10">
        <v>2909012</v>
      </c>
      <c r="N87" s="12">
        <v>6302944</v>
      </c>
      <c r="O87" s="12">
        <v>5149129</v>
      </c>
      <c r="P87" s="10">
        <v>8958105</v>
      </c>
      <c r="Q87" s="10">
        <v>14870119</v>
      </c>
      <c r="R87" s="12">
        <v>28977353</v>
      </c>
      <c r="S87" s="12">
        <v>13187076</v>
      </c>
      <c r="T87" s="10">
        <v>21137739</v>
      </c>
      <c r="U87" s="10">
        <v>37201421</v>
      </c>
      <c r="V87" s="10">
        <v>71526236</v>
      </c>
      <c r="W87" s="12">
        <v>109963651</v>
      </c>
      <c r="X87" s="12">
        <v>126426816</v>
      </c>
      <c r="Y87" s="10">
        <v>-16463165</v>
      </c>
      <c r="Z87" s="1">
        <v>-13.0219</v>
      </c>
      <c r="AA87" s="22">
        <v>126426816</v>
      </c>
    </row>
    <row r="88" spans="1:27" ht="12.75">
      <c r="A88" s="48" t="s">
        <v>50</v>
      </c>
      <c r="B88" s="38"/>
      <c r="C88" s="16"/>
      <c r="D88" s="17"/>
      <c r="E88" s="16">
        <v>38640000</v>
      </c>
      <c r="F88" s="18">
        <v>1500000</v>
      </c>
      <c r="G88" s="18"/>
      <c r="H88" s="16"/>
      <c r="I88" s="16"/>
      <c r="J88" s="18"/>
      <c r="K88" s="18"/>
      <c r="L88" s="16"/>
      <c r="M88" s="16"/>
      <c r="N88" s="18"/>
      <c r="O88" s="18"/>
      <c r="P88" s="16"/>
      <c r="Q88" s="16"/>
      <c r="R88" s="18"/>
      <c r="S88" s="18"/>
      <c r="T88" s="16"/>
      <c r="U88" s="16"/>
      <c r="V88" s="16"/>
      <c r="W88" s="18"/>
      <c r="X88" s="18">
        <v>1500000</v>
      </c>
      <c r="Y88" s="16">
        <v>-1500000</v>
      </c>
      <c r="Z88" s="3">
        <v>-100</v>
      </c>
      <c r="AA88" s="24">
        <v>1500000</v>
      </c>
    </row>
    <row r="89" spans="1:27" ht="12.75">
      <c r="A89" s="47" t="s">
        <v>92</v>
      </c>
      <c r="B89" s="38"/>
      <c r="C89" s="19">
        <f aca="true" t="shared" si="16" ref="C89:Y89">SUM(C87:C88)</f>
        <v>215919651</v>
      </c>
      <c r="D89" s="20">
        <f t="shared" si="16"/>
        <v>0</v>
      </c>
      <c r="E89" s="19">
        <f t="shared" si="16"/>
        <v>382871335</v>
      </c>
      <c r="F89" s="21">
        <f t="shared" si="16"/>
        <v>127926816</v>
      </c>
      <c r="G89" s="21">
        <f t="shared" si="16"/>
        <v>0</v>
      </c>
      <c r="H89" s="19">
        <f t="shared" si="16"/>
        <v>0</v>
      </c>
      <c r="I89" s="19">
        <f t="shared" si="16"/>
        <v>3157118</v>
      </c>
      <c r="J89" s="21">
        <f t="shared" si="16"/>
        <v>3157118</v>
      </c>
      <c r="K89" s="21">
        <f t="shared" si="16"/>
        <v>2071193</v>
      </c>
      <c r="L89" s="19">
        <f t="shared" si="16"/>
        <v>1322739</v>
      </c>
      <c r="M89" s="19">
        <f t="shared" si="16"/>
        <v>2909012</v>
      </c>
      <c r="N89" s="21">
        <f t="shared" si="16"/>
        <v>6302944</v>
      </c>
      <c r="O89" s="21">
        <f t="shared" si="16"/>
        <v>5149129</v>
      </c>
      <c r="P89" s="19">
        <f t="shared" si="16"/>
        <v>8958105</v>
      </c>
      <c r="Q89" s="19">
        <f t="shared" si="16"/>
        <v>14870119</v>
      </c>
      <c r="R89" s="21">
        <f t="shared" si="16"/>
        <v>28977353</v>
      </c>
      <c r="S89" s="21">
        <f t="shared" si="16"/>
        <v>13187076</v>
      </c>
      <c r="T89" s="19">
        <f t="shared" si="16"/>
        <v>21137739</v>
      </c>
      <c r="U89" s="19">
        <f t="shared" si="16"/>
        <v>37201421</v>
      </c>
      <c r="V89" s="19">
        <f t="shared" si="16"/>
        <v>71526236</v>
      </c>
      <c r="W89" s="21">
        <f t="shared" si="16"/>
        <v>109963651</v>
      </c>
      <c r="X89" s="21">
        <f t="shared" si="16"/>
        <v>127926816</v>
      </c>
      <c r="Y89" s="19">
        <f t="shared" si="16"/>
        <v>-17963165</v>
      </c>
      <c r="Z89" s="4">
        <f>+IF(X89&lt;&gt;0,+(Y89/X89)*100,0)</f>
        <v>-14.041751027399915</v>
      </c>
      <c r="AA89" s="25">
        <f>SUM(AA87:AA88)</f>
        <v>127926816</v>
      </c>
    </row>
    <row r="90" spans="1:27" ht="12.75">
      <c r="A90" s="50" t="s">
        <v>51</v>
      </c>
      <c r="B90" s="38"/>
      <c r="C90" s="10"/>
      <c r="D90" s="11"/>
      <c r="E90" s="10"/>
      <c r="F90" s="12"/>
      <c r="G90" s="12"/>
      <c r="H90" s="10"/>
      <c r="I90" s="10"/>
      <c r="J90" s="12"/>
      <c r="K90" s="12"/>
      <c r="L90" s="10"/>
      <c r="M90" s="10"/>
      <c r="N90" s="12"/>
      <c r="O90" s="12"/>
      <c r="P90" s="10"/>
      <c r="Q90" s="10"/>
      <c r="R90" s="12"/>
      <c r="S90" s="12"/>
      <c r="T90" s="10"/>
      <c r="U90" s="10"/>
      <c r="V90" s="10"/>
      <c r="W90" s="12"/>
      <c r="X90" s="12"/>
      <c r="Y90" s="10"/>
      <c r="Z90" s="1"/>
      <c r="AA90" s="22"/>
    </row>
    <row r="91" spans="1:27" ht="12.75">
      <c r="A91" s="48" t="s">
        <v>52</v>
      </c>
      <c r="B91" s="38"/>
      <c r="C91" s="13"/>
      <c r="D91" s="14"/>
      <c r="E91" s="13"/>
      <c r="F91" s="15"/>
      <c r="G91" s="15"/>
      <c r="H91" s="13"/>
      <c r="I91" s="13"/>
      <c r="J91" s="15"/>
      <c r="K91" s="15"/>
      <c r="L91" s="13"/>
      <c r="M91" s="13"/>
      <c r="N91" s="15"/>
      <c r="O91" s="15"/>
      <c r="P91" s="13"/>
      <c r="Q91" s="13"/>
      <c r="R91" s="15"/>
      <c r="S91" s="15"/>
      <c r="T91" s="13"/>
      <c r="U91" s="13"/>
      <c r="V91" s="13"/>
      <c r="W91" s="15"/>
      <c r="X91" s="15"/>
      <c r="Y91" s="13"/>
      <c r="Z91" s="2"/>
      <c r="AA91" s="23"/>
    </row>
    <row r="92" spans="1:27" ht="12.75">
      <c r="A92" s="48" t="s">
        <v>53</v>
      </c>
      <c r="B92" s="38"/>
      <c r="C92" s="16"/>
      <c r="D92" s="17"/>
      <c r="E92" s="16"/>
      <c r="F92" s="18"/>
      <c r="G92" s="18"/>
      <c r="H92" s="16"/>
      <c r="I92" s="16"/>
      <c r="J92" s="18"/>
      <c r="K92" s="18"/>
      <c r="L92" s="16"/>
      <c r="M92" s="16"/>
      <c r="N92" s="18"/>
      <c r="O92" s="18"/>
      <c r="P92" s="16"/>
      <c r="Q92" s="16"/>
      <c r="R92" s="18"/>
      <c r="S92" s="18"/>
      <c r="T92" s="16"/>
      <c r="U92" s="16"/>
      <c r="V92" s="16"/>
      <c r="W92" s="18"/>
      <c r="X92" s="18"/>
      <c r="Y92" s="16"/>
      <c r="Z92" s="3"/>
      <c r="AA92" s="24"/>
    </row>
    <row r="93" spans="1:27" ht="12.75">
      <c r="A93" s="47" t="s">
        <v>54</v>
      </c>
      <c r="B93" s="38"/>
      <c r="C93" s="10">
        <f aca="true" t="shared" si="17" ref="C93:Y93">SUM(C91:C92)</f>
        <v>0</v>
      </c>
      <c r="D93" s="11">
        <f t="shared" si="17"/>
        <v>0</v>
      </c>
      <c r="E93" s="10">
        <f t="shared" si="17"/>
        <v>0</v>
      </c>
      <c r="F93" s="12">
        <f t="shared" si="17"/>
        <v>0</v>
      </c>
      <c r="G93" s="12">
        <f t="shared" si="17"/>
        <v>0</v>
      </c>
      <c r="H93" s="10">
        <f t="shared" si="17"/>
        <v>0</v>
      </c>
      <c r="I93" s="10">
        <f t="shared" si="17"/>
        <v>0</v>
      </c>
      <c r="J93" s="12">
        <f t="shared" si="17"/>
        <v>0</v>
      </c>
      <c r="K93" s="12">
        <f t="shared" si="17"/>
        <v>0</v>
      </c>
      <c r="L93" s="10">
        <f t="shared" si="17"/>
        <v>0</v>
      </c>
      <c r="M93" s="10">
        <f t="shared" si="17"/>
        <v>0</v>
      </c>
      <c r="N93" s="12">
        <f t="shared" si="17"/>
        <v>0</v>
      </c>
      <c r="O93" s="12">
        <f t="shared" si="17"/>
        <v>0</v>
      </c>
      <c r="P93" s="10">
        <f t="shared" si="17"/>
        <v>0</v>
      </c>
      <c r="Q93" s="10">
        <f t="shared" si="17"/>
        <v>0</v>
      </c>
      <c r="R93" s="12">
        <f t="shared" si="17"/>
        <v>0</v>
      </c>
      <c r="S93" s="12">
        <f t="shared" si="17"/>
        <v>0</v>
      </c>
      <c r="T93" s="10">
        <f t="shared" si="17"/>
        <v>0</v>
      </c>
      <c r="U93" s="10">
        <f t="shared" si="17"/>
        <v>0</v>
      </c>
      <c r="V93" s="10">
        <f t="shared" si="17"/>
        <v>0</v>
      </c>
      <c r="W93" s="12">
        <f t="shared" si="17"/>
        <v>0</v>
      </c>
      <c r="X93" s="12">
        <f t="shared" si="17"/>
        <v>0</v>
      </c>
      <c r="Y93" s="10">
        <f t="shared" si="17"/>
        <v>0</v>
      </c>
      <c r="Z93" s="1">
        <f>+IF(X93&lt;&gt;0,+(Y93/X93)*100,0)</f>
        <v>0</v>
      </c>
      <c r="AA93" s="22">
        <f>SUM(AA91:AA92)</f>
        <v>0</v>
      </c>
    </row>
    <row r="94" spans="1:27" ht="12.75">
      <c r="A94" s="51" t="s">
        <v>55</v>
      </c>
      <c r="B94" s="38"/>
      <c r="C94" s="13"/>
      <c r="D94" s="14"/>
      <c r="E94" s="13"/>
      <c r="F94" s="15"/>
      <c r="G94" s="15"/>
      <c r="H94" s="13"/>
      <c r="I94" s="13"/>
      <c r="J94" s="15"/>
      <c r="K94" s="15"/>
      <c r="L94" s="13"/>
      <c r="M94" s="13"/>
      <c r="N94" s="15"/>
      <c r="O94" s="15"/>
      <c r="P94" s="13"/>
      <c r="Q94" s="13"/>
      <c r="R94" s="15"/>
      <c r="S94" s="15"/>
      <c r="T94" s="13"/>
      <c r="U94" s="13"/>
      <c r="V94" s="13"/>
      <c r="W94" s="15"/>
      <c r="X94" s="15"/>
      <c r="Y94" s="13"/>
      <c r="Z94" s="2"/>
      <c r="AA94" s="23"/>
    </row>
    <row r="95" spans="1:27" ht="12.75">
      <c r="A95" s="50" t="s">
        <v>56</v>
      </c>
      <c r="B95" s="38"/>
      <c r="C95" s="10"/>
      <c r="D95" s="11"/>
      <c r="E95" s="10"/>
      <c r="F95" s="12"/>
      <c r="G95" s="12"/>
      <c r="H95" s="10"/>
      <c r="I95" s="10"/>
      <c r="J95" s="12"/>
      <c r="K95" s="12"/>
      <c r="L95" s="10"/>
      <c r="M95" s="10"/>
      <c r="N95" s="12"/>
      <c r="O95" s="12"/>
      <c r="P95" s="10"/>
      <c r="Q95" s="10"/>
      <c r="R95" s="12"/>
      <c r="S95" s="12"/>
      <c r="T95" s="10"/>
      <c r="U95" s="10"/>
      <c r="V95" s="10"/>
      <c r="W95" s="12"/>
      <c r="X95" s="12"/>
      <c r="Y95" s="10"/>
      <c r="Z95" s="1"/>
      <c r="AA95" s="22"/>
    </row>
    <row r="96" spans="1:27" ht="12.75">
      <c r="A96" s="50" t="s">
        <v>57</v>
      </c>
      <c r="B96" s="38"/>
      <c r="C96" s="10"/>
      <c r="D96" s="11"/>
      <c r="E96" s="10"/>
      <c r="F96" s="12"/>
      <c r="G96" s="12"/>
      <c r="H96" s="10"/>
      <c r="I96" s="10"/>
      <c r="J96" s="12"/>
      <c r="K96" s="12"/>
      <c r="L96" s="10"/>
      <c r="M96" s="10"/>
      <c r="N96" s="12"/>
      <c r="O96" s="12"/>
      <c r="P96" s="10"/>
      <c r="Q96" s="10"/>
      <c r="R96" s="12"/>
      <c r="S96" s="12"/>
      <c r="T96" s="10"/>
      <c r="U96" s="10"/>
      <c r="V96" s="10"/>
      <c r="W96" s="12"/>
      <c r="X96" s="12"/>
      <c r="Y96" s="10"/>
      <c r="Z96" s="1"/>
      <c r="AA96" s="22"/>
    </row>
    <row r="97" spans="1:27" ht="12.75">
      <c r="A97" s="51" t="s">
        <v>58</v>
      </c>
      <c r="B97" s="49"/>
      <c r="C97" s="10"/>
      <c r="D97" s="11"/>
      <c r="E97" s="10"/>
      <c r="F97" s="12"/>
      <c r="G97" s="12"/>
      <c r="H97" s="10"/>
      <c r="I97" s="10"/>
      <c r="J97" s="12"/>
      <c r="K97" s="12"/>
      <c r="L97" s="10"/>
      <c r="M97" s="10"/>
      <c r="N97" s="12"/>
      <c r="O97" s="12"/>
      <c r="P97" s="10"/>
      <c r="Q97" s="10"/>
      <c r="R97" s="12"/>
      <c r="S97" s="12"/>
      <c r="T97" s="10"/>
      <c r="U97" s="10"/>
      <c r="V97" s="10"/>
      <c r="W97" s="12"/>
      <c r="X97" s="12"/>
      <c r="Y97" s="10"/>
      <c r="Z97" s="1"/>
      <c r="AA97" s="22"/>
    </row>
    <row r="98" spans="1:27" ht="12.75">
      <c r="A98" s="50" t="s">
        <v>59</v>
      </c>
      <c r="B98" s="38"/>
      <c r="C98" s="10"/>
      <c r="D98" s="11"/>
      <c r="E98" s="10"/>
      <c r="F98" s="12"/>
      <c r="G98" s="12"/>
      <c r="H98" s="10"/>
      <c r="I98" s="10"/>
      <c r="J98" s="12"/>
      <c r="K98" s="12"/>
      <c r="L98" s="10"/>
      <c r="M98" s="10"/>
      <c r="N98" s="12"/>
      <c r="O98" s="12"/>
      <c r="P98" s="10"/>
      <c r="Q98" s="10"/>
      <c r="R98" s="12"/>
      <c r="S98" s="12"/>
      <c r="T98" s="10"/>
      <c r="U98" s="10"/>
      <c r="V98" s="10"/>
      <c r="W98" s="12"/>
      <c r="X98" s="12"/>
      <c r="Y98" s="10"/>
      <c r="Z98" s="1"/>
      <c r="AA98" s="22"/>
    </row>
    <row r="99" spans="1:27" ht="12.75">
      <c r="A99" s="50" t="s">
        <v>60</v>
      </c>
      <c r="B99" s="38"/>
      <c r="C99" s="16"/>
      <c r="D99" s="17"/>
      <c r="E99" s="16"/>
      <c r="F99" s="18"/>
      <c r="G99" s="18"/>
      <c r="H99" s="16"/>
      <c r="I99" s="16"/>
      <c r="J99" s="18"/>
      <c r="K99" s="18"/>
      <c r="L99" s="16"/>
      <c r="M99" s="16"/>
      <c r="N99" s="18"/>
      <c r="O99" s="18"/>
      <c r="P99" s="16"/>
      <c r="Q99" s="16"/>
      <c r="R99" s="18"/>
      <c r="S99" s="18"/>
      <c r="T99" s="16"/>
      <c r="U99" s="16"/>
      <c r="V99" s="16"/>
      <c r="W99" s="18"/>
      <c r="X99" s="18"/>
      <c r="Y99" s="16"/>
      <c r="Z99" s="3"/>
      <c r="AA99" s="24"/>
    </row>
    <row r="100" spans="1:27" ht="4.5" customHeight="1">
      <c r="A100" s="52"/>
      <c r="B100" s="38"/>
      <c r="C100" s="10"/>
      <c r="D100" s="11"/>
      <c r="E100" s="10"/>
      <c r="F100" s="12"/>
      <c r="G100" s="12"/>
      <c r="H100" s="10"/>
      <c r="I100" s="10"/>
      <c r="J100" s="12"/>
      <c r="K100" s="12"/>
      <c r="L100" s="10"/>
      <c r="M100" s="10"/>
      <c r="N100" s="12"/>
      <c r="O100" s="12"/>
      <c r="P100" s="10"/>
      <c r="Q100" s="10"/>
      <c r="R100" s="12"/>
      <c r="S100" s="12"/>
      <c r="T100" s="10"/>
      <c r="U100" s="10"/>
      <c r="V100" s="10"/>
      <c r="W100" s="12"/>
      <c r="X100" s="12"/>
      <c r="Y100" s="10"/>
      <c r="Z100" s="1"/>
      <c r="AA100" s="22"/>
    </row>
    <row r="101" spans="1:27" ht="12.75">
      <c r="A101" s="44" t="s">
        <v>65</v>
      </c>
      <c r="B101" s="38" t="s">
        <v>66</v>
      </c>
      <c r="C101" s="39">
        <f aca="true" t="shared" si="18" ref="C101:Y101">C111+C114+C115+C118+C121+C122+SUM(C125:C131)</f>
        <v>6150821795</v>
      </c>
      <c r="D101" s="40">
        <f t="shared" si="18"/>
        <v>0</v>
      </c>
      <c r="E101" s="39">
        <f t="shared" si="18"/>
        <v>7417206981</v>
      </c>
      <c r="F101" s="41">
        <f t="shared" si="18"/>
        <v>5000624398</v>
      </c>
      <c r="G101" s="41">
        <f t="shared" si="18"/>
        <v>5537530</v>
      </c>
      <c r="H101" s="39">
        <f t="shared" si="18"/>
        <v>102707190</v>
      </c>
      <c r="I101" s="39">
        <f t="shared" si="18"/>
        <v>197848320</v>
      </c>
      <c r="J101" s="41">
        <f t="shared" si="18"/>
        <v>306093040</v>
      </c>
      <c r="K101" s="41">
        <f t="shared" si="18"/>
        <v>532733951</v>
      </c>
      <c r="L101" s="39">
        <f t="shared" si="18"/>
        <v>367918086</v>
      </c>
      <c r="M101" s="39">
        <f t="shared" si="18"/>
        <v>554071399</v>
      </c>
      <c r="N101" s="41">
        <f t="shared" si="18"/>
        <v>1454723436</v>
      </c>
      <c r="O101" s="41">
        <f t="shared" si="18"/>
        <v>179725095</v>
      </c>
      <c r="P101" s="39">
        <f t="shared" si="18"/>
        <v>266048926</v>
      </c>
      <c r="Q101" s="39">
        <f t="shared" si="18"/>
        <v>521809012</v>
      </c>
      <c r="R101" s="41">
        <f t="shared" si="18"/>
        <v>967583033</v>
      </c>
      <c r="S101" s="41">
        <f t="shared" si="18"/>
        <v>322162752</v>
      </c>
      <c r="T101" s="39">
        <f t="shared" si="18"/>
        <v>335974442</v>
      </c>
      <c r="U101" s="39">
        <f t="shared" si="18"/>
        <v>582039539</v>
      </c>
      <c r="V101" s="39">
        <f t="shared" si="18"/>
        <v>1240176733</v>
      </c>
      <c r="W101" s="41">
        <f t="shared" si="18"/>
        <v>3968576242</v>
      </c>
      <c r="X101" s="41">
        <f t="shared" si="18"/>
        <v>5000624398</v>
      </c>
      <c r="Y101" s="39">
        <f t="shared" si="18"/>
        <v>-1032048156</v>
      </c>
      <c r="Z101" s="42">
        <f>+IF(X101&lt;&gt;0,+(Y101/X101)*100,0)</f>
        <v>-20.638385806635824</v>
      </c>
      <c r="AA101" s="43">
        <f>AA111+AA114+AA115+AA118+AA121+AA122+SUM(AA125:AA131)</f>
        <v>5000624398</v>
      </c>
    </row>
    <row r="102" spans="1:27" ht="12.75">
      <c r="A102" s="45" t="s">
        <v>33</v>
      </c>
      <c r="B102" s="46"/>
      <c r="C102" s="10">
        <v>895696621</v>
      </c>
      <c r="D102" s="11"/>
      <c r="E102" s="10">
        <v>1017071000</v>
      </c>
      <c r="F102" s="12">
        <v>794629533</v>
      </c>
      <c r="G102" s="12"/>
      <c r="H102" s="10">
        <v>2485259</v>
      </c>
      <c r="I102" s="10">
        <v>38184189</v>
      </c>
      <c r="J102" s="12">
        <v>40669448</v>
      </c>
      <c r="K102" s="12">
        <v>115743360</v>
      </c>
      <c r="L102" s="10">
        <v>103904403</v>
      </c>
      <c r="M102" s="10">
        <v>127302005</v>
      </c>
      <c r="N102" s="12">
        <v>346949768</v>
      </c>
      <c r="O102" s="12">
        <v>15824467</v>
      </c>
      <c r="P102" s="10">
        <v>74516582</v>
      </c>
      <c r="Q102" s="10">
        <v>96914001</v>
      </c>
      <c r="R102" s="12">
        <v>187255050</v>
      </c>
      <c r="S102" s="12">
        <v>57592144</v>
      </c>
      <c r="T102" s="10">
        <v>36483196</v>
      </c>
      <c r="U102" s="10">
        <v>51391416</v>
      </c>
      <c r="V102" s="10">
        <v>145466756</v>
      </c>
      <c r="W102" s="12">
        <v>720341022</v>
      </c>
      <c r="X102" s="12">
        <v>794629533</v>
      </c>
      <c r="Y102" s="10">
        <v>-74288511</v>
      </c>
      <c r="Z102" s="1">
        <v>-9.3488</v>
      </c>
      <c r="AA102" s="22">
        <v>794629533</v>
      </c>
    </row>
    <row r="103" spans="1:27" ht="12.75">
      <c r="A103" s="45" t="s">
        <v>34</v>
      </c>
      <c r="B103" s="46"/>
      <c r="C103" s="10">
        <v>25778763</v>
      </c>
      <c r="D103" s="11"/>
      <c r="E103" s="10">
        <v>19500000</v>
      </c>
      <c r="F103" s="12">
        <v>11042893</v>
      </c>
      <c r="G103" s="12"/>
      <c r="H103" s="10"/>
      <c r="I103" s="10">
        <v>166746</v>
      </c>
      <c r="J103" s="12">
        <v>166746</v>
      </c>
      <c r="K103" s="12">
        <v>1993319</v>
      </c>
      <c r="L103" s="10">
        <v>1641533</v>
      </c>
      <c r="M103" s="10">
        <v>3272248</v>
      </c>
      <c r="N103" s="12">
        <v>6907100</v>
      </c>
      <c r="O103" s="12"/>
      <c r="P103" s="10">
        <v>997998</v>
      </c>
      <c r="Q103" s="10">
        <v>1433858</v>
      </c>
      <c r="R103" s="12">
        <v>2431856</v>
      </c>
      <c r="S103" s="12"/>
      <c r="T103" s="10">
        <v>383650</v>
      </c>
      <c r="U103" s="10">
        <v>663029</v>
      </c>
      <c r="V103" s="10">
        <v>1046679</v>
      </c>
      <c r="W103" s="12">
        <v>10552381</v>
      </c>
      <c r="X103" s="12">
        <v>11042893</v>
      </c>
      <c r="Y103" s="10">
        <v>-490512</v>
      </c>
      <c r="Z103" s="1">
        <v>-4.4419</v>
      </c>
      <c r="AA103" s="22">
        <v>11042893</v>
      </c>
    </row>
    <row r="104" spans="1:27" ht="12.75">
      <c r="A104" s="45" t="s">
        <v>35</v>
      </c>
      <c r="B104" s="46"/>
      <c r="C104" s="10">
        <v>696178954</v>
      </c>
      <c r="D104" s="11"/>
      <c r="E104" s="10">
        <v>651500000</v>
      </c>
      <c r="F104" s="12">
        <v>587164653</v>
      </c>
      <c r="G104" s="12">
        <v>2300052</v>
      </c>
      <c r="H104" s="10">
        <v>11558801</v>
      </c>
      <c r="I104" s="10">
        <v>36963453</v>
      </c>
      <c r="J104" s="12">
        <v>50822306</v>
      </c>
      <c r="K104" s="12">
        <v>71965735</v>
      </c>
      <c r="L104" s="10">
        <v>66006067</v>
      </c>
      <c r="M104" s="10">
        <v>50336416</v>
      </c>
      <c r="N104" s="12">
        <v>188308218</v>
      </c>
      <c r="O104" s="12">
        <v>15506090</v>
      </c>
      <c r="P104" s="10">
        <v>26731708</v>
      </c>
      <c r="Q104" s="10">
        <v>52566302</v>
      </c>
      <c r="R104" s="12">
        <v>94804100</v>
      </c>
      <c r="S104" s="12">
        <v>50717165</v>
      </c>
      <c r="T104" s="10">
        <v>53402219</v>
      </c>
      <c r="U104" s="10">
        <v>74545515</v>
      </c>
      <c r="V104" s="10">
        <v>178664899</v>
      </c>
      <c r="W104" s="12">
        <v>512599523</v>
      </c>
      <c r="X104" s="12">
        <v>587164653</v>
      </c>
      <c r="Y104" s="10">
        <v>-74565130</v>
      </c>
      <c r="Z104" s="1">
        <v>-12.6992</v>
      </c>
      <c r="AA104" s="22">
        <v>587164653</v>
      </c>
    </row>
    <row r="105" spans="1:27" ht="12.75">
      <c r="A105" s="45" t="s">
        <v>36</v>
      </c>
      <c r="B105" s="46"/>
      <c r="C105" s="10">
        <v>466716956</v>
      </c>
      <c r="D105" s="11"/>
      <c r="E105" s="10">
        <v>731500000</v>
      </c>
      <c r="F105" s="12">
        <v>564169329</v>
      </c>
      <c r="G105" s="12">
        <v>2737636</v>
      </c>
      <c r="H105" s="10">
        <v>19340046</v>
      </c>
      <c r="I105" s="10">
        <v>60004058</v>
      </c>
      <c r="J105" s="12">
        <v>82081740</v>
      </c>
      <c r="K105" s="12">
        <v>41190355</v>
      </c>
      <c r="L105" s="10">
        <v>72157565</v>
      </c>
      <c r="M105" s="10">
        <v>77287949</v>
      </c>
      <c r="N105" s="12">
        <v>190635869</v>
      </c>
      <c r="O105" s="12">
        <v>11829383</v>
      </c>
      <c r="P105" s="10">
        <v>41140463</v>
      </c>
      <c r="Q105" s="10">
        <v>64523583</v>
      </c>
      <c r="R105" s="12">
        <v>117493429</v>
      </c>
      <c r="S105" s="12">
        <v>55161745</v>
      </c>
      <c r="T105" s="10">
        <v>38031543</v>
      </c>
      <c r="U105" s="10">
        <v>29045498</v>
      </c>
      <c r="V105" s="10">
        <v>122238786</v>
      </c>
      <c r="W105" s="12">
        <v>512449824</v>
      </c>
      <c r="X105" s="12">
        <v>564169329</v>
      </c>
      <c r="Y105" s="10">
        <v>-51719505</v>
      </c>
      <c r="Z105" s="1">
        <v>-9.1674</v>
      </c>
      <c r="AA105" s="22">
        <v>564169329</v>
      </c>
    </row>
    <row r="106" spans="1:27" ht="12.75">
      <c r="A106" s="45" t="s">
        <v>37</v>
      </c>
      <c r="B106" s="46"/>
      <c r="C106" s="10">
        <v>317386690</v>
      </c>
      <c r="D106" s="11"/>
      <c r="E106" s="10">
        <v>221200000</v>
      </c>
      <c r="F106" s="12">
        <v>207544164</v>
      </c>
      <c r="G106" s="12">
        <v>46561</v>
      </c>
      <c r="H106" s="10">
        <v>14520887</v>
      </c>
      <c r="I106" s="10">
        <v>7895466</v>
      </c>
      <c r="J106" s="12">
        <v>22462914</v>
      </c>
      <c r="K106" s="12">
        <v>13352252</v>
      </c>
      <c r="L106" s="10">
        <v>9185101</v>
      </c>
      <c r="M106" s="10">
        <v>30458763</v>
      </c>
      <c r="N106" s="12">
        <v>52996116</v>
      </c>
      <c r="O106" s="12">
        <v>11480382</v>
      </c>
      <c r="P106" s="10">
        <v>6393020</v>
      </c>
      <c r="Q106" s="10">
        <v>34336531</v>
      </c>
      <c r="R106" s="12">
        <v>52209933</v>
      </c>
      <c r="S106" s="12">
        <v>7428436</v>
      </c>
      <c r="T106" s="10">
        <v>7180421</v>
      </c>
      <c r="U106" s="10">
        <v>-414643</v>
      </c>
      <c r="V106" s="10">
        <v>14194214</v>
      </c>
      <c r="W106" s="12">
        <v>141863177</v>
      </c>
      <c r="X106" s="12">
        <v>207544164</v>
      </c>
      <c r="Y106" s="10">
        <v>-65680987</v>
      </c>
      <c r="Z106" s="1">
        <v>-31.6468</v>
      </c>
      <c r="AA106" s="22">
        <v>207544164</v>
      </c>
    </row>
    <row r="107" spans="1:27" ht="12.75">
      <c r="A107" s="45" t="s">
        <v>38</v>
      </c>
      <c r="B107" s="46"/>
      <c r="C107" s="10">
        <v>119484733</v>
      </c>
      <c r="D107" s="11"/>
      <c r="E107" s="10">
        <v>84000000</v>
      </c>
      <c r="F107" s="12">
        <v>43785008</v>
      </c>
      <c r="G107" s="12"/>
      <c r="H107" s="10"/>
      <c r="I107" s="10">
        <v>2163167</v>
      </c>
      <c r="J107" s="12">
        <v>2163167</v>
      </c>
      <c r="K107" s="12">
        <v>6122824</v>
      </c>
      <c r="L107" s="10">
        <v>1153209</v>
      </c>
      <c r="M107" s="10">
        <v>5864990</v>
      </c>
      <c r="N107" s="12">
        <v>13141023</v>
      </c>
      <c r="O107" s="12">
        <v>1994031</v>
      </c>
      <c r="P107" s="10"/>
      <c r="Q107" s="10">
        <v>4979534</v>
      </c>
      <c r="R107" s="12">
        <v>6973565</v>
      </c>
      <c r="S107" s="12">
        <v>5249702</v>
      </c>
      <c r="T107" s="10">
        <v>670497</v>
      </c>
      <c r="U107" s="10">
        <v>6727184</v>
      </c>
      <c r="V107" s="10">
        <v>12647383</v>
      </c>
      <c r="W107" s="12">
        <v>34925138</v>
      </c>
      <c r="X107" s="12">
        <v>43785008</v>
      </c>
      <c r="Y107" s="10">
        <v>-8859870</v>
      </c>
      <c r="Z107" s="1">
        <v>-20.2349</v>
      </c>
      <c r="AA107" s="22">
        <v>43785008</v>
      </c>
    </row>
    <row r="108" spans="1:27" ht="12.75">
      <c r="A108" s="45" t="s">
        <v>39</v>
      </c>
      <c r="B108" s="38"/>
      <c r="C108" s="10"/>
      <c r="D108" s="11"/>
      <c r="E108" s="10"/>
      <c r="F108" s="12"/>
      <c r="G108" s="12"/>
      <c r="H108" s="10"/>
      <c r="I108" s="10"/>
      <c r="J108" s="12"/>
      <c r="K108" s="12"/>
      <c r="L108" s="10"/>
      <c r="M108" s="10"/>
      <c r="N108" s="12"/>
      <c r="O108" s="12"/>
      <c r="P108" s="10"/>
      <c r="Q108" s="10"/>
      <c r="R108" s="12"/>
      <c r="S108" s="12"/>
      <c r="T108" s="10"/>
      <c r="U108" s="10"/>
      <c r="V108" s="10"/>
      <c r="W108" s="12"/>
      <c r="X108" s="12"/>
      <c r="Y108" s="10"/>
      <c r="Z108" s="1"/>
      <c r="AA108" s="22"/>
    </row>
    <row r="109" spans="1:27" ht="12.75">
      <c r="A109" s="45" t="s">
        <v>40</v>
      </c>
      <c r="B109" s="38"/>
      <c r="C109" s="13"/>
      <c r="D109" s="14"/>
      <c r="E109" s="13"/>
      <c r="F109" s="15"/>
      <c r="G109" s="15"/>
      <c r="H109" s="13"/>
      <c r="I109" s="13"/>
      <c r="J109" s="15"/>
      <c r="K109" s="15"/>
      <c r="L109" s="13"/>
      <c r="M109" s="13"/>
      <c r="N109" s="15"/>
      <c r="O109" s="15"/>
      <c r="P109" s="13"/>
      <c r="Q109" s="13"/>
      <c r="R109" s="15"/>
      <c r="S109" s="15"/>
      <c r="T109" s="13"/>
      <c r="U109" s="13"/>
      <c r="V109" s="13"/>
      <c r="W109" s="15"/>
      <c r="X109" s="15"/>
      <c r="Y109" s="13"/>
      <c r="Z109" s="2"/>
      <c r="AA109" s="23"/>
    </row>
    <row r="110" spans="1:27" ht="12.75">
      <c r="A110" s="45" t="s">
        <v>41</v>
      </c>
      <c r="B110" s="38"/>
      <c r="C110" s="16">
        <v>384488450</v>
      </c>
      <c r="D110" s="17"/>
      <c r="E110" s="16">
        <v>580344768</v>
      </c>
      <c r="F110" s="18">
        <v>607339547</v>
      </c>
      <c r="G110" s="18"/>
      <c r="H110" s="16">
        <v>53003</v>
      </c>
      <c r="I110" s="16">
        <v>8310544</v>
      </c>
      <c r="J110" s="18">
        <v>8363547</v>
      </c>
      <c r="K110" s="18">
        <v>61122280</v>
      </c>
      <c r="L110" s="16">
        <v>21852388</v>
      </c>
      <c r="M110" s="16">
        <v>31693773</v>
      </c>
      <c r="N110" s="18">
        <v>114668441</v>
      </c>
      <c r="O110" s="18">
        <v>3005703</v>
      </c>
      <c r="P110" s="16">
        <v>35408905</v>
      </c>
      <c r="Q110" s="16">
        <v>140575939</v>
      </c>
      <c r="R110" s="18">
        <v>178990547</v>
      </c>
      <c r="S110" s="18">
        <v>20540232</v>
      </c>
      <c r="T110" s="16">
        <v>35921831</v>
      </c>
      <c r="U110" s="16">
        <v>158446377</v>
      </c>
      <c r="V110" s="16">
        <v>214908440</v>
      </c>
      <c r="W110" s="18">
        <v>516930975</v>
      </c>
      <c r="X110" s="18">
        <v>607339547</v>
      </c>
      <c r="Y110" s="16">
        <v>-90408572</v>
      </c>
      <c r="Z110" s="3">
        <v>-14.886</v>
      </c>
      <c r="AA110" s="24">
        <v>607339547</v>
      </c>
    </row>
    <row r="111" spans="1:27" ht="12.75">
      <c r="A111" s="47" t="s">
        <v>42</v>
      </c>
      <c r="B111" s="38"/>
      <c r="C111" s="10">
        <f aca="true" t="shared" si="19" ref="C111:Y111">SUM(C102:C110)</f>
        <v>2905731167</v>
      </c>
      <c r="D111" s="11">
        <f t="shared" si="19"/>
        <v>0</v>
      </c>
      <c r="E111" s="10">
        <f t="shared" si="19"/>
        <v>3305115768</v>
      </c>
      <c r="F111" s="12">
        <f t="shared" si="19"/>
        <v>2815675127</v>
      </c>
      <c r="G111" s="12">
        <f t="shared" si="19"/>
        <v>5084249</v>
      </c>
      <c r="H111" s="10">
        <f t="shared" si="19"/>
        <v>47957996</v>
      </c>
      <c r="I111" s="10">
        <f t="shared" si="19"/>
        <v>153687623</v>
      </c>
      <c r="J111" s="12">
        <f t="shared" si="19"/>
        <v>206729868</v>
      </c>
      <c r="K111" s="12">
        <f t="shared" si="19"/>
        <v>311490125</v>
      </c>
      <c r="L111" s="10">
        <f t="shared" si="19"/>
        <v>275900266</v>
      </c>
      <c r="M111" s="10">
        <f t="shared" si="19"/>
        <v>326216144</v>
      </c>
      <c r="N111" s="12">
        <f t="shared" si="19"/>
        <v>913606535</v>
      </c>
      <c r="O111" s="12">
        <f t="shared" si="19"/>
        <v>59640056</v>
      </c>
      <c r="P111" s="10">
        <f t="shared" si="19"/>
        <v>185188676</v>
      </c>
      <c r="Q111" s="10">
        <f t="shared" si="19"/>
        <v>395329748</v>
      </c>
      <c r="R111" s="12">
        <f t="shared" si="19"/>
        <v>640158480</v>
      </c>
      <c r="S111" s="12">
        <f t="shared" si="19"/>
        <v>196689424</v>
      </c>
      <c r="T111" s="10">
        <f t="shared" si="19"/>
        <v>172073357</v>
      </c>
      <c r="U111" s="10">
        <f t="shared" si="19"/>
        <v>320404376</v>
      </c>
      <c r="V111" s="10">
        <f t="shared" si="19"/>
        <v>689167157</v>
      </c>
      <c r="W111" s="12">
        <f t="shared" si="19"/>
        <v>2449662040</v>
      </c>
      <c r="X111" s="12">
        <f t="shared" si="19"/>
        <v>2815675127</v>
      </c>
      <c r="Y111" s="10">
        <f t="shared" si="19"/>
        <v>-366013087</v>
      </c>
      <c r="Z111" s="1">
        <f>+IF(X111&lt;&gt;0,+(Y111/X111)*100,0)</f>
        <v>-12.999123495826511</v>
      </c>
      <c r="AA111" s="22">
        <f>SUM(AA102:AA110)</f>
        <v>2815675127</v>
      </c>
    </row>
    <row r="112" spans="1:27" ht="12.75">
      <c r="A112" s="48" t="s">
        <v>43</v>
      </c>
      <c r="B112" s="49"/>
      <c r="C112" s="10">
        <v>737369149</v>
      </c>
      <c r="D112" s="11"/>
      <c r="E112" s="10">
        <v>1224810075</v>
      </c>
      <c r="F112" s="12">
        <v>407128798</v>
      </c>
      <c r="G112" s="12">
        <v>181416</v>
      </c>
      <c r="H112" s="10">
        <v>6133068</v>
      </c>
      <c r="I112" s="10">
        <v>12142891</v>
      </c>
      <c r="J112" s="12">
        <v>18457375</v>
      </c>
      <c r="K112" s="12">
        <v>58339643</v>
      </c>
      <c r="L112" s="10">
        <v>31376836</v>
      </c>
      <c r="M112" s="10">
        <v>34241296</v>
      </c>
      <c r="N112" s="12">
        <v>123957775</v>
      </c>
      <c r="O112" s="12">
        <v>18050335</v>
      </c>
      <c r="P112" s="10">
        <v>27216275</v>
      </c>
      <c r="Q112" s="10">
        <v>30481127</v>
      </c>
      <c r="R112" s="12">
        <v>75747737</v>
      </c>
      <c r="S112" s="12">
        <v>20206907</v>
      </c>
      <c r="T112" s="10">
        <v>32816319</v>
      </c>
      <c r="U112" s="10">
        <v>63292570</v>
      </c>
      <c r="V112" s="10">
        <v>116315796</v>
      </c>
      <c r="W112" s="12">
        <v>334478683</v>
      </c>
      <c r="X112" s="12">
        <v>407128798</v>
      </c>
      <c r="Y112" s="10">
        <v>-72650115</v>
      </c>
      <c r="Z112" s="1">
        <v>-17.8445</v>
      </c>
      <c r="AA112" s="22">
        <v>407128798</v>
      </c>
    </row>
    <row r="113" spans="1:27" ht="12.75">
      <c r="A113" s="48" t="s">
        <v>44</v>
      </c>
      <c r="B113" s="38"/>
      <c r="C113" s="16">
        <v>79483441</v>
      </c>
      <c r="D113" s="17"/>
      <c r="E113" s="16">
        <v>113000000</v>
      </c>
      <c r="F113" s="18">
        <v>35024220</v>
      </c>
      <c r="G113" s="18"/>
      <c r="H113" s="16"/>
      <c r="I113" s="16"/>
      <c r="J113" s="18"/>
      <c r="K113" s="18">
        <v>4343943</v>
      </c>
      <c r="L113" s="16"/>
      <c r="M113" s="16">
        <v>7686286</v>
      </c>
      <c r="N113" s="18">
        <v>12030229</v>
      </c>
      <c r="O113" s="18">
        <v>2453234</v>
      </c>
      <c r="P113" s="16">
        <v>2199825</v>
      </c>
      <c r="Q113" s="16">
        <v>5273936</v>
      </c>
      <c r="R113" s="18">
        <v>9926995</v>
      </c>
      <c r="S113" s="18">
        <v>4483344</v>
      </c>
      <c r="T113" s="16">
        <v>1028436</v>
      </c>
      <c r="U113" s="16">
        <v>4082179</v>
      </c>
      <c r="V113" s="16">
        <v>9593959</v>
      </c>
      <c r="W113" s="18">
        <v>31551183</v>
      </c>
      <c r="X113" s="18">
        <v>35024220</v>
      </c>
      <c r="Y113" s="16">
        <v>-3473037</v>
      </c>
      <c r="Z113" s="3">
        <v>-9.9161</v>
      </c>
      <c r="AA113" s="24">
        <v>35024220</v>
      </c>
    </row>
    <row r="114" spans="1:27" ht="12.75">
      <c r="A114" s="47" t="s">
        <v>45</v>
      </c>
      <c r="B114" s="38"/>
      <c r="C114" s="19">
        <f aca="true" t="shared" si="20" ref="C114:Y114">SUM(C112:C113)</f>
        <v>816852590</v>
      </c>
      <c r="D114" s="20">
        <f t="shared" si="20"/>
        <v>0</v>
      </c>
      <c r="E114" s="19">
        <f t="shared" si="20"/>
        <v>1337810075</v>
      </c>
      <c r="F114" s="21">
        <f t="shared" si="20"/>
        <v>442153018</v>
      </c>
      <c r="G114" s="21">
        <f t="shared" si="20"/>
        <v>181416</v>
      </c>
      <c r="H114" s="19">
        <f t="shared" si="20"/>
        <v>6133068</v>
      </c>
      <c r="I114" s="19">
        <f t="shared" si="20"/>
        <v>12142891</v>
      </c>
      <c r="J114" s="21">
        <f t="shared" si="20"/>
        <v>18457375</v>
      </c>
      <c r="K114" s="21">
        <f t="shared" si="20"/>
        <v>62683586</v>
      </c>
      <c r="L114" s="19">
        <f t="shared" si="20"/>
        <v>31376836</v>
      </c>
      <c r="M114" s="19">
        <f t="shared" si="20"/>
        <v>41927582</v>
      </c>
      <c r="N114" s="21">
        <f t="shared" si="20"/>
        <v>135988004</v>
      </c>
      <c r="O114" s="21">
        <f t="shared" si="20"/>
        <v>20503569</v>
      </c>
      <c r="P114" s="19">
        <f t="shared" si="20"/>
        <v>29416100</v>
      </c>
      <c r="Q114" s="19">
        <f t="shared" si="20"/>
        <v>35755063</v>
      </c>
      <c r="R114" s="21">
        <f t="shared" si="20"/>
        <v>85674732</v>
      </c>
      <c r="S114" s="21">
        <f t="shared" si="20"/>
        <v>24690251</v>
      </c>
      <c r="T114" s="19">
        <f t="shared" si="20"/>
        <v>33844755</v>
      </c>
      <c r="U114" s="19">
        <f t="shared" si="20"/>
        <v>67374749</v>
      </c>
      <c r="V114" s="19">
        <f t="shared" si="20"/>
        <v>125909755</v>
      </c>
      <c r="W114" s="21">
        <f t="shared" si="20"/>
        <v>366029866</v>
      </c>
      <c r="X114" s="21">
        <f t="shared" si="20"/>
        <v>442153018</v>
      </c>
      <c r="Y114" s="19">
        <f t="shared" si="20"/>
        <v>-76123152</v>
      </c>
      <c r="Z114" s="4">
        <f>+IF(X114&lt;&gt;0,+(Y114/X114)*100,0)</f>
        <v>-17.216472329947997</v>
      </c>
      <c r="AA114" s="25">
        <f>SUM(AA112:AA113)</f>
        <v>442153018</v>
      </c>
    </row>
    <row r="115" spans="1:27" ht="12.75">
      <c r="A115" s="50" t="s">
        <v>91</v>
      </c>
      <c r="B115" s="38"/>
      <c r="C115" s="10"/>
      <c r="D115" s="11"/>
      <c r="E115" s="10"/>
      <c r="F115" s="12"/>
      <c r="G115" s="12"/>
      <c r="H115" s="10"/>
      <c r="I115" s="10"/>
      <c r="J115" s="12"/>
      <c r="K115" s="12"/>
      <c r="L115" s="10"/>
      <c r="M115" s="10"/>
      <c r="N115" s="12"/>
      <c r="O115" s="12"/>
      <c r="P115" s="10"/>
      <c r="Q115" s="10"/>
      <c r="R115" s="12"/>
      <c r="S115" s="12"/>
      <c r="T115" s="10"/>
      <c r="U115" s="10"/>
      <c r="V115" s="10"/>
      <c r="W115" s="12"/>
      <c r="X115" s="12"/>
      <c r="Y115" s="10"/>
      <c r="Z115" s="1"/>
      <c r="AA115" s="22"/>
    </row>
    <row r="116" spans="1:27" ht="12.75">
      <c r="A116" s="48" t="s">
        <v>46</v>
      </c>
      <c r="B116" s="38"/>
      <c r="C116" s="13">
        <v>1204097713</v>
      </c>
      <c r="D116" s="14"/>
      <c r="E116" s="13">
        <v>1486648919</v>
      </c>
      <c r="F116" s="15">
        <v>1170054444</v>
      </c>
      <c r="G116" s="15"/>
      <c r="H116" s="13">
        <v>46837795</v>
      </c>
      <c r="I116" s="13">
        <v>26370430</v>
      </c>
      <c r="J116" s="15">
        <v>73208225</v>
      </c>
      <c r="K116" s="15">
        <v>147196185</v>
      </c>
      <c r="L116" s="13">
        <v>48804509</v>
      </c>
      <c r="M116" s="13">
        <v>126599614</v>
      </c>
      <c r="N116" s="15">
        <v>322600308</v>
      </c>
      <c r="O116" s="15">
        <v>36137072</v>
      </c>
      <c r="P116" s="13">
        <v>18006918</v>
      </c>
      <c r="Q116" s="13">
        <v>61983883</v>
      </c>
      <c r="R116" s="15">
        <v>116127873</v>
      </c>
      <c r="S116" s="15">
        <v>82668868</v>
      </c>
      <c r="T116" s="13">
        <v>17402755</v>
      </c>
      <c r="U116" s="13">
        <v>105862165</v>
      </c>
      <c r="V116" s="13">
        <v>205933788</v>
      </c>
      <c r="W116" s="15">
        <v>717870194</v>
      </c>
      <c r="X116" s="15">
        <v>1170054444</v>
      </c>
      <c r="Y116" s="13">
        <v>-452184250</v>
      </c>
      <c r="Z116" s="2">
        <v>-38.6464</v>
      </c>
      <c r="AA116" s="23">
        <v>1170054444</v>
      </c>
    </row>
    <row r="117" spans="1:27" ht="12.75">
      <c r="A117" s="48" t="s">
        <v>47</v>
      </c>
      <c r="B117" s="38"/>
      <c r="C117" s="16">
        <v>482449040</v>
      </c>
      <c r="D117" s="17"/>
      <c r="E117" s="16">
        <v>298000000</v>
      </c>
      <c r="F117" s="18">
        <v>213091294</v>
      </c>
      <c r="G117" s="18"/>
      <c r="H117" s="16"/>
      <c r="I117" s="16"/>
      <c r="J117" s="18"/>
      <c r="K117" s="18"/>
      <c r="L117" s="16">
        <v>3577502</v>
      </c>
      <c r="M117" s="16">
        <v>47168934</v>
      </c>
      <c r="N117" s="18">
        <v>50746436</v>
      </c>
      <c r="O117" s="18">
        <v>45654835</v>
      </c>
      <c r="P117" s="16">
        <v>343974</v>
      </c>
      <c r="Q117" s="16">
        <v>1464817</v>
      </c>
      <c r="R117" s="18">
        <v>47463626</v>
      </c>
      <c r="S117" s="18"/>
      <c r="T117" s="16">
        <v>2732274</v>
      </c>
      <c r="U117" s="16">
        <v>3064786</v>
      </c>
      <c r="V117" s="16">
        <v>5797060</v>
      </c>
      <c r="W117" s="18">
        <v>104007122</v>
      </c>
      <c r="X117" s="18">
        <v>213091294</v>
      </c>
      <c r="Y117" s="16">
        <v>-109084172</v>
      </c>
      <c r="Z117" s="3">
        <v>-51.1913</v>
      </c>
      <c r="AA117" s="24">
        <v>213091294</v>
      </c>
    </row>
    <row r="118" spans="1:27" ht="12.75">
      <c r="A118" s="47" t="s">
        <v>48</v>
      </c>
      <c r="B118" s="38"/>
      <c r="C118" s="10">
        <f aca="true" t="shared" si="21" ref="C118:Y118">SUM(C116:C117)</f>
        <v>1686546753</v>
      </c>
      <c r="D118" s="11">
        <f t="shared" si="21"/>
        <v>0</v>
      </c>
      <c r="E118" s="10">
        <f t="shared" si="21"/>
        <v>1784648919</v>
      </c>
      <c r="F118" s="12">
        <f t="shared" si="21"/>
        <v>1383145738</v>
      </c>
      <c r="G118" s="12">
        <f t="shared" si="21"/>
        <v>0</v>
      </c>
      <c r="H118" s="10">
        <f t="shared" si="21"/>
        <v>46837795</v>
      </c>
      <c r="I118" s="10">
        <f t="shared" si="21"/>
        <v>26370430</v>
      </c>
      <c r="J118" s="12">
        <f t="shared" si="21"/>
        <v>73208225</v>
      </c>
      <c r="K118" s="12">
        <f t="shared" si="21"/>
        <v>147196185</v>
      </c>
      <c r="L118" s="10">
        <f t="shared" si="21"/>
        <v>52382011</v>
      </c>
      <c r="M118" s="10">
        <f t="shared" si="21"/>
        <v>173768548</v>
      </c>
      <c r="N118" s="12">
        <f t="shared" si="21"/>
        <v>373346744</v>
      </c>
      <c r="O118" s="12">
        <f t="shared" si="21"/>
        <v>81791907</v>
      </c>
      <c r="P118" s="10">
        <f t="shared" si="21"/>
        <v>18350892</v>
      </c>
      <c r="Q118" s="10">
        <f t="shared" si="21"/>
        <v>63448700</v>
      </c>
      <c r="R118" s="12">
        <f t="shared" si="21"/>
        <v>163591499</v>
      </c>
      <c r="S118" s="12">
        <f t="shared" si="21"/>
        <v>82668868</v>
      </c>
      <c r="T118" s="10">
        <f t="shared" si="21"/>
        <v>20135029</v>
      </c>
      <c r="U118" s="10">
        <f t="shared" si="21"/>
        <v>108926951</v>
      </c>
      <c r="V118" s="10">
        <f t="shared" si="21"/>
        <v>211730848</v>
      </c>
      <c r="W118" s="12">
        <f t="shared" si="21"/>
        <v>821877316</v>
      </c>
      <c r="X118" s="12">
        <f t="shared" si="21"/>
        <v>1383145738</v>
      </c>
      <c r="Y118" s="10">
        <f t="shared" si="21"/>
        <v>-561268422</v>
      </c>
      <c r="Z118" s="1">
        <f>+IF(X118&lt;&gt;0,+(Y118/X118)*100,0)</f>
        <v>-40.579123846456156</v>
      </c>
      <c r="AA118" s="22">
        <f>SUM(AA116:AA117)</f>
        <v>1383145738</v>
      </c>
    </row>
    <row r="119" spans="1:27" ht="12.75">
      <c r="A119" s="48" t="s">
        <v>49</v>
      </c>
      <c r="B119" s="49"/>
      <c r="C119" s="10">
        <v>294936487</v>
      </c>
      <c r="D119" s="11"/>
      <c r="E119" s="10">
        <v>604931335</v>
      </c>
      <c r="F119" s="12">
        <v>152612966</v>
      </c>
      <c r="G119" s="12"/>
      <c r="H119" s="10"/>
      <c r="I119" s="10">
        <v>3444591</v>
      </c>
      <c r="J119" s="12">
        <v>3444591</v>
      </c>
      <c r="K119" s="12">
        <v>7416748</v>
      </c>
      <c r="L119" s="10">
        <v>3354505</v>
      </c>
      <c r="M119" s="10">
        <v>3573482</v>
      </c>
      <c r="N119" s="12">
        <v>14344735</v>
      </c>
      <c r="O119" s="12">
        <v>5626025</v>
      </c>
      <c r="P119" s="10">
        <v>11877892</v>
      </c>
      <c r="Q119" s="10">
        <v>18496293</v>
      </c>
      <c r="R119" s="12">
        <v>36000210</v>
      </c>
      <c r="S119" s="12">
        <v>14286214</v>
      </c>
      <c r="T119" s="10">
        <v>26041658</v>
      </c>
      <c r="U119" s="10">
        <v>37897061</v>
      </c>
      <c r="V119" s="10">
        <v>78224933</v>
      </c>
      <c r="W119" s="12">
        <v>132014469</v>
      </c>
      <c r="X119" s="12">
        <v>152612966</v>
      </c>
      <c r="Y119" s="10">
        <v>-20598497</v>
      </c>
      <c r="Z119" s="1">
        <v>-13.4972</v>
      </c>
      <c r="AA119" s="22">
        <v>152612966</v>
      </c>
    </row>
    <row r="120" spans="1:27" ht="12.75">
      <c r="A120" s="48" t="s">
        <v>50</v>
      </c>
      <c r="B120" s="38"/>
      <c r="C120" s="16"/>
      <c r="D120" s="17"/>
      <c r="E120" s="16">
        <v>38640000</v>
      </c>
      <c r="F120" s="18">
        <v>1500000</v>
      </c>
      <c r="G120" s="18"/>
      <c r="H120" s="16"/>
      <c r="I120" s="16"/>
      <c r="J120" s="18"/>
      <c r="K120" s="18"/>
      <c r="L120" s="16"/>
      <c r="M120" s="16"/>
      <c r="N120" s="18"/>
      <c r="O120" s="18"/>
      <c r="P120" s="16"/>
      <c r="Q120" s="16"/>
      <c r="R120" s="18"/>
      <c r="S120" s="18"/>
      <c r="T120" s="16"/>
      <c r="U120" s="16"/>
      <c r="V120" s="16"/>
      <c r="W120" s="18"/>
      <c r="X120" s="18">
        <v>1500000</v>
      </c>
      <c r="Y120" s="16">
        <v>-1500000</v>
      </c>
      <c r="Z120" s="3">
        <v>-100</v>
      </c>
      <c r="AA120" s="24">
        <v>1500000</v>
      </c>
    </row>
    <row r="121" spans="1:27" ht="12.75">
      <c r="A121" s="47" t="s">
        <v>92</v>
      </c>
      <c r="B121" s="38"/>
      <c r="C121" s="19">
        <f aca="true" t="shared" si="22" ref="C121:Y121">SUM(C119:C120)</f>
        <v>294936487</v>
      </c>
      <c r="D121" s="20">
        <f t="shared" si="22"/>
        <v>0</v>
      </c>
      <c r="E121" s="19">
        <f t="shared" si="22"/>
        <v>643571335</v>
      </c>
      <c r="F121" s="21">
        <f t="shared" si="22"/>
        <v>154112966</v>
      </c>
      <c r="G121" s="21">
        <f t="shared" si="22"/>
        <v>0</v>
      </c>
      <c r="H121" s="19">
        <f t="shared" si="22"/>
        <v>0</v>
      </c>
      <c r="I121" s="19">
        <f t="shared" si="22"/>
        <v>3444591</v>
      </c>
      <c r="J121" s="21">
        <f t="shared" si="22"/>
        <v>3444591</v>
      </c>
      <c r="K121" s="21">
        <f t="shared" si="22"/>
        <v>7416748</v>
      </c>
      <c r="L121" s="19">
        <f t="shared" si="22"/>
        <v>3354505</v>
      </c>
      <c r="M121" s="19">
        <f t="shared" si="22"/>
        <v>3573482</v>
      </c>
      <c r="N121" s="21">
        <f t="shared" si="22"/>
        <v>14344735</v>
      </c>
      <c r="O121" s="21">
        <f t="shared" si="22"/>
        <v>5626025</v>
      </c>
      <c r="P121" s="19">
        <f t="shared" si="22"/>
        <v>11877892</v>
      </c>
      <c r="Q121" s="19">
        <f t="shared" si="22"/>
        <v>18496293</v>
      </c>
      <c r="R121" s="21">
        <f t="shared" si="22"/>
        <v>36000210</v>
      </c>
      <c r="S121" s="21">
        <f t="shared" si="22"/>
        <v>14286214</v>
      </c>
      <c r="T121" s="19">
        <f t="shared" si="22"/>
        <v>26041658</v>
      </c>
      <c r="U121" s="19">
        <f t="shared" si="22"/>
        <v>37897061</v>
      </c>
      <c r="V121" s="19">
        <f t="shared" si="22"/>
        <v>78224933</v>
      </c>
      <c r="W121" s="21">
        <f t="shared" si="22"/>
        <v>132014469</v>
      </c>
      <c r="X121" s="21">
        <f t="shared" si="22"/>
        <v>154112966</v>
      </c>
      <c r="Y121" s="19">
        <f t="shared" si="22"/>
        <v>-22098497</v>
      </c>
      <c r="Z121" s="4">
        <f>+IF(X121&lt;&gt;0,+(Y121/X121)*100,0)</f>
        <v>-14.339154954684345</v>
      </c>
      <c r="AA121" s="25">
        <f>SUM(AA119:AA120)</f>
        <v>154112966</v>
      </c>
    </row>
    <row r="122" spans="1:27" ht="12.75">
      <c r="A122" s="50" t="s">
        <v>51</v>
      </c>
      <c r="B122" s="38"/>
      <c r="C122" s="10"/>
      <c r="D122" s="11"/>
      <c r="E122" s="10"/>
      <c r="F122" s="12"/>
      <c r="G122" s="12"/>
      <c r="H122" s="10"/>
      <c r="I122" s="10"/>
      <c r="J122" s="12"/>
      <c r="K122" s="12"/>
      <c r="L122" s="10"/>
      <c r="M122" s="10"/>
      <c r="N122" s="12"/>
      <c r="O122" s="12"/>
      <c r="P122" s="10"/>
      <c r="Q122" s="10"/>
      <c r="R122" s="12"/>
      <c r="S122" s="12"/>
      <c r="T122" s="10"/>
      <c r="U122" s="10"/>
      <c r="V122" s="10"/>
      <c r="W122" s="12"/>
      <c r="X122" s="12"/>
      <c r="Y122" s="10"/>
      <c r="Z122" s="1"/>
      <c r="AA122" s="22"/>
    </row>
    <row r="123" spans="1:27" ht="12.75">
      <c r="A123" s="48" t="s">
        <v>52</v>
      </c>
      <c r="B123" s="38"/>
      <c r="C123" s="13"/>
      <c r="D123" s="14"/>
      <c r="E123" s="13"/>
      <c r="F123" s="15"/>
      <c r="G123" s="15"/>
      <c r="H123" s="13"/>
      <c r="I123" s="13"/>
      <c r="J123" s="15"/>
      <c r="K123" s="15"/>
      <c r="L123" s="13"/>
      <c r="M123" s="13"/>
      <c r="N123" s="15"/>
      <c r="O123" s="15"/>
      <c r="P123" s="13"/>
      <c r="Q123" s="13"/>
      <c r="R123" s="15"/>
      <c r="S123" s="15"/>
      <c r="T123" s="13"/>
      <c r="U123" s="13"/>
      <c r="V123" s="13"/>
      <c r="W123" s="15"/>
      <c r="X123" s="15"/>
      <c r="Y123" s="13"/>
      <c r="Z123" s="2"/>
      <c r="AA123" s="23"/>
    </row>
    <row r="124" spans="1:27" ht="12.75">
      <c r="A124" s="48" t="s">
        <v>53</v>
      </c>
      <c r="B124" s="38"/>
      <c r="C124" s="16">
        <v>4811510</v>
      </c>
      <c r="D124" s="17"/>
      <c r="E124" s="16"/>
      <c r="F124" s="18"/>
      <c r="G124" s="18"/>
      <c r="H124" s="16"/>
      <c r="I124" s="16"/>
      <c r="J124" s="18"/>
      <c r="K124" s="18"/>
      <c r="L124" s="16"/>
      <c r="M124" s="16"/>
      <c r="N124" s="18"/>
      <c r="O124" s="18"/>
      <c r="P124" s="16"/>
      <c r="Q124" s="16"/>
      <c r="R124" s="18"/>
      <c r="S124" s="18"/>
      <c r="T124" s="16"/>
      <c r="U124" s="16"/>
      <c r="V124" s="16"/>
      <c r="W124" s="18"/>
      <c r="X124" s="18"/>
      <c r="Y124" s="16"/>
      <c r="Z124" s="3"/>
      <c r="AA124" s="24"/>
    </row>
    <row r="125" spans="1:27" ht="12.75">
      <c r="A125" s="47" t="s">
        <v>54</v>
      </c>
      <c r="B125" s="38"/>
      <c r="C125" s="10">
        <f aca="true" t="shared" si="23" ref="C125:Y125">SUM(C123:C124)</f>
        <v>4811510</v>
      </c>
      <c r="D125" s="11">
        <f t="shared" si="23"/>
        <v>0</v>
      </c>
      <c r="E125" s="10">
        <f t="shared" si="23"/>
        <v>0</v>
      </c>
      <c r="F125" s="12">
        <f t="shared" si="23"/>
        <v>0</v>
      </c>
      <c r="G125" s="12">
        <f t="shared" si="23"/>
        <v>0</v>
      </c>
      <c r="H125" s="10">
        <f t="shared" si="23"/>
        <v>0</v>
      </c>
      <c r="I125" s="10">
        <f t="shared" si="23"/>
        <v>0</v>
      </c>
      <c r="J125" s="12">
        <f t="shared" si="23"/>
        <v>0</v>
      </c>
      <c r="K125" s="12">
        <f t="shared" si="23"/>
        <v>0</v>
      </c>
      <c r="L125" s="10">
        <f t="shared" si="23"/>
        <v>0</v>
      </c>
      <c r="M125" s="10">
        <f t="shared" si="23"/>
        <v>0</v>
      </c>
      <c r="N125" s="12">
        <f t="shared" si="23"/>
        <v>0</v>
      </c>
      <c r="O125" s="12">
        <f t="shared" si="23"/>
        <v>0</v>
      </c>
      <c r="P125" s="10">
        <f t="shared" si="23"/>
        <v>0</v>
      </c>
      <c r="Q125" s="10">
        <f t="shared" si="23"/>
        <v>0</v>
      </c>
      <c r="R125" s="12">
        <f t="shared" si="23"/>
        <v>0</v>
      </c>
      <c r="S125" s="12">
        <f t="shared" si="23"/>
        <v>0</v>
      </c>
      <c r="T125" s="10">
        <f t="shared" si="23"/>
        <v>0</v>
      </c>
      <c r="U125" s="10">
        <f t="shared" si="23"/>
        <v>0</v>
      </c>
      <c r="V125" s="10">
        <f t="shared" si="23"/>
        <v>0</v>
      </c>
      <c r="W125" s="12">
        <f t="shared" si="23"/>
        <v>0</v>
      </c>
      <c r="X125" s="12">
        <f t="shared" si="23"/>
        <v>0</v>
      </c>
      <c r="Y125" s="10">
        <f t="shared" si="23"/>
        <v>0</v>
      </c>
      <c r="Z125" s="1">
        <f>+IF(X125&lt;&gt;0,+(Y125/X125)*100,0)</f>
        <v>0</v>
      </c>
      <c r="AA125" s="22">
        <f>SUM(AA123:AA124)</f>
        <v>0</v>
      </c>
    </row>
    <row r="126" spans="1:27" ht="12.75">
      <c r="A126" s="51" t="s">
        <v>55</v>
      </c>
      <c r="B126" s="38"/>
      <c r="C126" s="13">
        <v>779859</v>
      </c>
      <c r="D126" s="14"/>
      <c r="E126" s="13">
        <v>1256029</v>
      </c>
      <c r="F126" s="15">
        <v>490519</v>
      </c>
      <c r="G126" s="15">
        <v>241915</v>
      </c>
      <c r="H126" s="13">
        <v>14500</v>
      </c>
      <c r="I126" s="13"/>
      <c r="J126" s="15">
        <v>256415</v>
      </c>
      <c r="K126" s="15">
        <v>15000</v>
      </c>
      <c r="L126" s="13">
        <v>8990</v>
      </c>
      <c r="M126" s="13">
        <v>-6000</v>
      </c>
      <c r="N126" s="15">
        <v>17990</v>
      </c>
      <c r="O126" s="15"/>
      <c r="P126" s="13"/>
      <c r="Q126" s="13"/>
      <c r="R126" s="15"/>
      <c r="S126" s="15"/>
      <c r="T126" s="13"/>
      <c r="U126" s="13"/>
      <c r="V126" s="13"/>
      <c r="W126" s="15">
        <v>274405</v>
      </c>
      <c r="X126" s="15">
        <v>490519</v>
      </c>
      <c r="Y126" s="13">
        <v>-216114</v>
      </c>
      <c r="Z126" s="2">
        <v>-44.0582</v>
      </c>
      <c r="AA126" s="23">
        <v>490519</v>
      </c>
    </row>
    <row r="127" spans="1:27" ht="12.75">
      <c r="A127" s="50" t="s">
        <v>56</v>
      </c>
      <c r="B127" s="38"/>
      <c r="C127" s="10">
        <v>53093320</v>
      </c>
      <c r="D127" s="11"/>
      <c r="E127" s="10">
        <v>45659281</v>
      </c>
      <c r="F127" s="12">
        <v>23574610</v>
      </c>
      <c r="G127" s="12"/>
      <c r="H127" s="10">
        <v>1087293</v>
      </c>
      <c r="I127" s="10">
        <v>1377549</v>
      </c>
      <c r="J127" s="12">
        <v>2464842</v>
      </c>
      <c r="K127" s="12">
        <v>2366258</v>
      </c>
      <c r="L127" s="10">
        <v>1011179</v>
      </c>
      <c r="M127" s="10">
        <v>720874</v>
      </c>
      <c r="N127" s="12">
        <v>4098311</v>
      </c>
      <c r="O127" s="12">
        <v>1571818</v>
      </c>
      <c r="P127" s="10">
        <v>2068000</v>
      </c>
      <c r="Q127" s="10">
        <v>3250356</v>
      </c>
      <c r="R127" s="12">
        <v>6890174</v>
      </c>
      <c r="S127" s="12">
        <v>39295</v>
      </c>
      <c r="T127" s="10">
        <v>1448652</v>
      </c>
      <c r="U127" s="10">
        <v>6407475</v>
      </c>
      <c r="V127" s="10">
        <v>7895422</v>
      </c>
      <c r="W127" s="12">
        <v>21348749</v>
      </c>
      <c r="X127" s="12">
        <v>23574610</v>
      </c>
      <c r="Y127" s="10">
        <v>-2225861</v>
      </c>
      <c r="Z127" s="1">
        <v>-9.4418</v>
      </c>
      <c r="AA127" s="22">
        <v>23574610</v>
      </c>
    </row>
    <row r="128" spans="1:27" ht="12.75">
      <c r="A128" s="50" t="s">
        <v>57</v>
      </c>
      <c r="B128" s="38"/>
      <c r="C128" s="10">
        <v>79323489</v>
      </c>
      <c r="D128" s="11"/>
      <c r="E128" s="10">
        <v>129359574</v>
      </c>
      <c r="F128" s="12">
        <v>48288536</v>
      </c>
      <c r="G128" s="12">
        <v>29950</v>
      </c>
      <c r="H128" s="10">
        <v>676538</v>
      </c>
      <c r="I128" s="10">
        <v>825236</v>
      </c>
      <c r="J128" s="12">
        <v>1531724</v>
      </c>
      <c r="K128" s="12">
        <v>1566049</v>
      </c>
      <c r="L128" s="10">
        <v>3884299</v>
      </c>
      <c r="M128" s="10">
        <v>3308843</v>
      </c>
      <c r="N128" s="12">
        <v>8759191</v>
      </c>
      <c r="O128" s="12">
        <v>5901035</v>
      </c>
      <c r="P128" s="10">
        <v>1791033</v>
      </c>
      <c r="Q128" s="10">
        <v>2731794</v>
      </c>
      <c r="R128" s="12">
        <v>10423862</v>
      </c>
      <c r="S128" s="12">
        <v>1415700</v>
      </c>
      <c r="T128" s="10">
        <v>5126725</v>
      </c>
      <c r="U128" s="10">
        <v>10938241</v>
      </c>
      <c r="V128" s="10">
        <v>17480666</v>
      </c>
      <c r="W128" s="12">
        <v>38195443</v>
      </c>
      <c r="X128" s="12">
        <v>48288536</v>
      </c>
      <c r="Y128" s="10">
        <v>-10093093</v>
      </c>
      <c r="Z128" s="1">
        <v>-20.9016</v>
      </c>
      <c r="AA128" s="22">
        <v>48288536</v>
      </c>
    </row>
    <row r="129" spans="1:27" ht="12.75">
      <c r="A129" s="51" t="s">
        <v>58</v>
      </c>
      <c r="B129" s="49"/>
      <c r="C129" s="10">
        <v>308746620</v>
      </c>
      <c r="D129" s="11"/>
      <c r="E129" s="10">
        <v>169786000</v>
      </c>
      <c r="F129" s="12">
        <v>133183884</v>
      </c>
      <c r="G129" s="12"/>
      <c r="H129" s="10"/>
      <c r="I129" s="10"/>
      <c r="J129" s="12"/>
      <c r="K129" s="12"/>
      <c r="L129" s="10"/>
      <c r="M129" s="10">
        <v>4561926</v>
      </c>
      <c r="N129" s="12">
        <v>4561926</v>
      </c>
      <c r="O129" s="12">
        <v>4690685</v>
      </c>
      <c r="P129" s="10">
        <v>17356333</v>
      </c>
      <c r="Q129" s="10">
        <v>2797058</v>
      </c>
      <c r="R129" s="12">
        <v>24844076</v>
      </c>
      <c r="S129" s="12">
        <v>2373000</v>
      </c>
      <c r="T129" s="10">
        <v>77304266</v>
      </c>
      <c r="U129" s="10">
        <v>30090686</v>
      </c>
      <c r="V129" s="10">
        <v>109767952</v>
      </c>
      <c r="W129" s="12">
        <v>139173954</v>
      </c>
      <c r="X129" s="12">
        <v>133183884</v>
      </c>
      <c r="Y129" s="10">
        <v>5990070</v>
      </c>
      <c r="Z129" s="1">
        <v>4.4976</v>
      </c>
      <c r="AA129" s="22">
        <v>133183884</v>
      </c>
    </row>
    <row r="130" spans="1:27" ht="12.75">
      <c r="A130" s="50" t="s">
        <v>59</v>
      </c>
      <c r="B130" s="38"/>
      <c r="C130" s="10"/>
      <c r="D130" s="11"/>
      <c r="E130" s="10"/>
      <c r="F130" s="12"/>
      <c r="G130" s="12"/>
      <c r="H130" s="10"/>
      <c r="I130" s="10"/>
      <c r="J130" s="12"/>
      <c r="K130" s="12"/>
      <c r="L130" s="10"/>
      <c r="M130" s="10"/>
      <c r="N130" s="12"/>
      <c r="O130" s="12"/>
      <c r="P130" s="10"/>
      <c r="Q130" s="10"/>
      <c r="R130" s="12"/>
      <c r="S130" s="12"/>
      <c r="T130" s="10"/>
      <c r="U130" s="10"/>
      <c r="V130" s="10"/>
      <c r="W130" s="12"/>
      <c r="X130" s="12"/>
      <c r="Y130" s="10"/>
      <c r="Z130" s="1"/>
      <c r="AA130" s="22"/>
    </row>
    <row r="131" spans="1:27" ht="12.75">
      <c r="A131" s="50" t="s">
        <v>60</v>
      </c>
      <c r="B131" s="38"/>
      <c r="C131" s="16"/>
      <c r="D131" s="17"/>
      <c r="E131" s="16"/>
      <c r="F131" s="18"/>
      <c r="G131" s="18"/>
      <c r="H131" s="16"/>
      <c r="I131" s="16"/>
      <c r="J131" s="18"/>
      <c r="K131" s="18"/>
      <c r="L131" s="16"/>
      <c r="M131" s="16"/>
      <c r="N131" s="18"/>
      <c r="O131" s="18"/>
      <c r="P131" s="16"/>
      <c r="Q131" s="16"/>
      <c r="R131" s="18"/>
      <c r="S131" s="18"/>
      <c r="T131" s="16"/>
      <c r="U131" s="16"/>
      <c r="V131" s="16"/>
      <c r="W131" s="18"/>
      <c r="X131" s="18"/>
      <c r="Y131" s="16"/>
      <c r="Z131" s="3"/>
      <c r="AA131" s="24"/>
    </row>
    <row r="132" spans="1:27" ht="12.75">
      <c r="A132" s="53" t="s">
        <v>67</v>
      </c>
      <c r="B132" s="54"/>
      <c r="C132" s="55">
        <f aca="true" t="shared" si="24" ref="C132:Y132">+C5+C37+C69</f>
        <v>6150821795</v>
      </c>
      <c r="D132" s="56">
        <f t="shared" si="24"/>
        <v>0</v>
      </c>
      <c r="E132" s="55">
        <f t="shared" si="24"/>
        <v>7417206981</v>
      </c>
      <c r="F132" s="57">
        <f t="shared" si="24"/>
        <v>5000624398</v>
      </c>
      <c r="G132" s="57">
        <f t="shared" si="24"/>
        <v>5537530</v>
      </c>
      <c r="H132" s="55">
        <f t="shared" si="24"/>
        <v>102707190</v>
      </c>
      <c r="I132" s="55">
        <f t="shared" si="24"/>
        <v>197848320</v>
      </c>
      <c r="J132" s="57">
        <f t="shared" si="24"/>
        <v>306093040</v>
      </c>
      <c r="K132" s="57">
        <f t="shared" si="24"/>
        <v>532733951</v>
      </c>
      <c r="L132" s="55">
        <f t="shared" si="24"/>
        <v>367918086</v>
      </c>
      <c r="M132" s="55">
        <f t="shared" si="24"/>
        <v>554071399</v>
      </c>
      <c r="N132" s="57">
        <f t="shared" si="24"/>
        <v>1454723436</v>
      </c>
      <c r="O132" s="57">
        <f t="shared" si="24"/>
        <v>179725095</v>
      </c>
      <c r="P132" s="55">
        <f t="shared" si="24"/>
        <v>266048926</v>
      </c>
      <c r="Q132" s="55">
        <f t="shared" si="24"/>
        <v>521809012</v>
      </c>
      <c r="R132" s="57">
        <f t="shared" si="24"/>
        <v>967583033</v>
      </c>
      <c r="S132" s="57">
        <f t="shared" si="24"/>
        <v>322162752</v>
      </c>
      <c r="T132" s="55">
        <f t="shared" si="24"/>
        <v>335974442</v>
      </c>
      <c r="U132" s="55">
        <f t="shared" si="24"/>
        <v>582039539</v>
      </c>
      <c r="V132" s="55">
        <f t="shared" si="24"/>
        <v>1240176733</v>
      </c>
      <c r="W132" s="57">
        <f t="shared" si="24"/>
        <v>3968576242</v>
      </c>
      <c r="X132" s="57">
        <f t="shared" si="24"/>
        <v>5000624398</v>
      </c>
      <c r="Y132" s="55">
        <f t="shared" si="24"/>
        <v>-1032048156</v>
      </c>
      <c r="Z132" s="58">
        <f>+IF(X132&lt;&gt;0,+(Y132/X132)*100,0)</f>
        <v>-20.638385806635824</v>
      </c>
      <c r="AA132" s="59">
        <f>+AA5+AA37+AA69</f>
        <v>5000624398</v>
      </c>
    </row>
    <row r="133" spans="1:27" ht="4.5" customHeight="1">
      <c r="A133" s="60"/>
      <c r="B133" s="38"/>
      <c r="C133" s="61"/>
      <c r="D133" s="62"/>
      <c r="E133" s="61"/>
      <c r="F133" s="63"/>
      <c r="G133" s="63"/>
      <c r="H133" s="61"/>
      <c r="I133" s="61"/>
      <c r="J133" s="63"/>
      <c r="K133" s="63"/>
      <c r="L133" s="61"/>
      <c r="M133" s="61"/>
      <c r="N133" s="63"/>
      <c r="O133" s="63"/>
      <c r="P133" s="61"/>
      <c r="Q133" s="61"/>
      <c r="R133" s="63"/>
      <c r="S133" s="63"/>
      <c r="T133" s="61"/>
      <c r="U133" s="61"/>
      <c r="V133" s="61"/>
      <c r="W133" s="63"/>
      <c r="X133" s="63"/>
      <c r="Y133" s="61"/>
      <c r="Z133" s="64"/>
      <c r="AA133" s="65"/>
    </row>
    <row r="134" spans="1:27" ht="12.75">
      <c r="A134" s="66" t="s">
        <v>68</v>
      </c>
      <c r="B134" s="38" t="s">
        <v>69</v>
      </c>
      <c r="C134" s="39">
        <f aca="true" t="shared" si="25" ref="C134:Y134">C144+C147+C148+C151+C154+C155+SUM(C158:C164)</f>
        <v>2455420896</v>
      </c>
      <c r="D134" s="40">
        <f t="shared" si="25"/>
        <v>0</v>
      </c>
      <c r="E134" s="39">
        <f t="shared" si="25"/>
        <v>3025548923</v>
      </c>
      <c r="F134" s="41">
        <f t="shared" si="25"/>
        <v>2782611452</v>
      </c>
      <c r="G134" s="41">
        <f t="shared" si="25"/>
        <v>50865776</v>
      </c>
      <c r="H134" s="39">
        <f t="shared" si="25"/>
        <v>114560128</v>
      </c>
      <c r="I134" s="39">
        <f t="shared" si="25"/>
        <v>353028468</v>
      </c>
      <c r="J134" s="41">
        <f t="shared" si="25"/>
        <v>518454372</v>
      </c>
      <c r="K134" s="41">
        <f t="shared" si="25"/>
        <v>426814345</v>
      </c>
      <c r="L134" s="39">
        <f t="shared" si="25"/>
        <v>274337474</v>
      </c>
      <c r="M134" s="39">
        <f t="shared" si="25"/>
        <v>256066824</v>
      </c>
      <c r="N134" s="41">
        <f t="shared" si="25"/>
        <v>957218643</v>
      </c>
      <c r="O134" s="41">
        <f t="shared" si="25"/>
        <v>172942847</v>
      </c>
      <c r="P134" s="39">
        <f t="shared" si="25"/>
        <v>222004455</v>
      </c>
      <c r="Q134" s="39">
        <f t="shared" si="25"/>
        <v>201838493</v>
      </c>
      <c r="R134" s="41">
        <f t="shared" si="25"/>
        <v>596785795</v>
      </c>
      <c r="S134" s="41">
        <f t="shared" si="25"/>
        <v>163103350</v>
      </c>
      <c r="T134" s="39">
        <f t="shared" si="25"/>
        <v>124296445</v>
      </c>
      <c r="U134" s="39">
        <f t="shared" si="25"/>
        <v>144192435</v>
      </c>
      <c r="V134" s="39">
        <f t="shared" si="25"/>
        <v>431592230</v>
      </c>
      <c r="W134" s="41">
        <f t="shared" si="25"/>
        <v>2504051040</v>
      </c>
      <c r="X134" s="41">
        <f t="shared" si="25"/>
        <v>2782611452</v>
      </c>
      <c r="Y134" s="39">
        <f t="shared" si="25"/>
        <v>-278560412</v>
      </c>
      <c r="Z134" s="42">
        <f>+IF(X134&lt;&gt;0,+(Y134/X134)*100,0)</f>
        <v>-10.01075488997161</v>
      </c>
      <c r="AA134" s="43">
        <f>AA144+AA147+AA148+AA151+AA154+AA155+SUM(AA158:AA164)</f>
        <v>2782611452</v>
      </c>
    </row>
    <row r="135" spans="1:27" ht="12.75">
      <c r="A135" s="45" t="s">
        <v>33</v>
      </c>
      <c r="B135" s="46"/>
      <c r="C135" s="10">
        <v>735710737</v>
      </c>
      <c r="D135" s="11"/>
      <c r="E135" s="10">
        <v>692411945</v>
      </c>
      <c r="F135" s="12">
        <v>621652994</v>
      </c>
      <c r="G135" s="12">
        <v>1823125</v>
      </c>
      <c r="H135" s="10">
        <v>16886018</v>
      </c>
      <c r="I135" s="10">
        <v>206579929</v>
      </c>
      <c r="J135" s="12">
        <v>225289072</v>
      </c>
      <c r="K135" s="12">
        <v>180572847</v>
      </c>
      <c r="L135" s="10">
        <v>85409570</v>
      </c>
      <c r="M135" s="10">
        <v>63080502</v>
      </c>
      <c r="N135" s="12">
        <v>329062919</v>
      </c>
      <c r="O135" s="12">
        <v>9833172</v>
      </c>
      <c r="P135" s="10">
        <v>14537923</v>
      </c>
      <c r="Q135" s="10">
        <v>15821394</v>
      </c>
      <c r="R135" s="12">
        <v>40192489</v>
      </c>
      <c r="S135" s="12">
        <v>4815394</v>
      </c>
      <c r="T135" s="10">
        <v>3911195</v>
      </c>
      <c r="U135" s="10">
        <v>7551366</v>
      </c>
      <c r="V135" s="10">
        <v>16277955</v>
      </c>
      <c r="W135" s="12">
        <v>610822435</v>
      </c>
      <c r="X135" s="12">
        <v>621652994</v>
      </c>
      <c r="Y135" s="10">
        <v>-10830559</v>
      </c>
      <c r="Z135" s="1">
        <v>-1.7422</v>
      </c>
      <c r="AA135" s="22">
        <v>621652994</v>
      </c>
    </row>
    <row r="136" spans="1:27" ht="12.75">
      <c r="A136" s="45" t="s">
        <v>34</v>
      </c>
      <c r="B136" s="46"/>
      <c r="C136" s="10">
        <v>50269830</v>
      </c>
      <c r="D136" s="11"/>
      <c r="E136" s="10">
        <v>41502587</v>
      </c>
      <c r="F136" s="12">
        <v>27973295</v>
      </c>
      <c r="G136" s="12">
        <v>383556</v>
      </c>
      <c r="H136" s="10">
        <v>2297868</v>
      </c>
      <c r="I136" s="10">
        <v>2100204</v>
      </c>
      <c r="J136" s="12">
        <v>4781628</v>
      </c>
      <c r="K136" s="12">
        <v>5872268</v>
      </c>
      <c r="L136" s="10">
        <v>3123589</v>
      </c>
      <c r="M136" s="10">
        <v>2380934</v>
      </c>
      <c r="N136" s="12">
        <v>11376791</v>
      </c>
      <c r="O136" s="12">
        <v>2529189</v>
      </c>
      <c r="P136" s="10">
        <v>1804601</v>
      </c>
      <c r="Q136" s="10">
        <v>1511921</v>
      </c>
      <c r="R136" s="12">
        <v>5845711</v>
      </c>
      <c r="S136" s="12">
        <v>169100</v>
      </c>
      <c r="T136" s="10">
        <v>761424</v>
      </c>
      <c r="U136" s="10">
        <v>582178</v>
      </c>
      <c r="V136" s="10">
        <v>1512702</v>
      </c>
      <c r="W136" s="12">
        <v>23516832</v>
      </c>
      <c r="X136" s="12">
        <v>27973295</v>
      </c>
      <c r="Y136" s="10">
        <v>-4456463</v>
      </c>
      <c r="Z136" s="1">
        <v>-15.9311</v>
      </c>
      <c r="AA136" s="22">
        <v>27973295</v>
      </c>
    </row>
    <row r="137" spans="1:27" ht="12.75">
      <c r="A137" s="45" t="s">
        <v>35</v>
      </c>
      <c r="B137" s="46"/>
      <c r="C137" s="10">
        <v>858157796</v>
      </c>
      <c r="D137" s="11"/>
      <c r="E137" s="10">
        <v>892503449</v>
      </c>
      <c r="F137" s="12">
        <v>1041833652</v>
      </c>
      <c r="G137" s="12">
        <v>37088274</v>
      </c>
      <c r="H137" s="10">
        <v>52621144</v>
      </c>
      <c r="I137" s="10">
        <v>68824884</v>
      </c>
      <c r="J137" s="12">
        <v>158534302</v>
      </c>
      <c r="K137" s="12">
        <v>147838259</v>
      </c>
      <c r="L137" s="10">
        <v>105370929</v>
      </c>
      <c r="M137" s="10">
        <v>95726551</v>
      </c>
      <c r="N137" s="12">
        <v>348935739</v>
      </c>
      <c r="O137" s="12">
        <v>95718438</v>
      </c>
      <c r="P137" s="10">
        <v>118789958</v>
      </c>
      <c r="Q137" s="10">
        <v>86132509</v>
      </c>
      <c r="R137" s="12">
        <v>300640905</v>
      </c>
      <c r="S137" s="12">
        <v>56640777</v>
      </c>
      <c r="T137" s="10">
        <v>70662051</v>
      </c>
      <c r="U137" s="10">
        <v>69332009</v>
      </c>
      <c r="V137" s="10">
        <v>196634837</v>
      </c>
      <c r="W137" s="12">
        <v>1004745783</v>
      </c>
      <c r="X137" s="12">
        <v>1041833652</v>
      </c>
      <c r="Y137" s="10">
        <v>-37087869</v>
      </c>
      <c r="Z137" s="1">
        <v>-3.5599</v>
      </c>
      <c r="AA137" s="22">
        <v>1041833652</v>
      </c>
    </row>
    <row r="138" spans="1:27" ht="12.75">
      <c r="A138" s="45" t="s">
        <v>36</v>
      </c>
      <c r="B138" s="46"/>
      <c r="C138" s="10">
        <v>197502144</v>
      </c>
      <c r="D138" s="11"/>
      <c r="E138" s="10">
        <v>272064632</v>
      </c>
      <c r="F138" s="12">
        <v>171341793</v>
      </c>
      <c r="G138" s="12">
        <v>318661</v>
      </c>
      <c r="H138" s="10">
        <v>4338677</v>
      </c>
      <c r="I138" s="10">
        <v>7578160</v>
      </c>
      <c r="J138" s="12">
        <v>12235498</v>
      </c>
      <c r="K138" s="12">
        <v>11912663</v>
      </c>
      <c r="L138" s="10">
        <v>12270025</v>
      </c>
      <c r="M138" s="10">
        <v>17505558</v>
      </c>
      <c r="N138" s="12">
        <v>41688246</v>
      </c>
      <c r="O138" s="12">
        <v>9182421</v>
      </c>
      <c r="P138" s="10">
        <v>17973878</v>
      </c>
      <c r="Q138" s="10">
        <v>20347251</v>
      </c>
      <c r="R138" s="12">
        <v>47503550</v>
      </c>
      <c r="S138" s="12">
        <v>17502417</v>
      </c>
      <c r="T138" s="10">
        <v>10278332</v>
      </c>
      <c r="U138" s="10">
        <v>9569165</v>
      </c>
      <c r="V138" s="10">
        <v>37349914</v>
      </c>
      <c r="W138" s="12">
        <v>138777208</v>
      </c>
      <c r="X138" s="12">
        <v>171341793</v>
      </c>
      <c r="Y138" s="10">
        <v>-32564585</v>
      </c>
      <c r="Z138" s="1">
        <v>-19.0056</v>
      </c>
      <c r="AA138" s="22">
        <v>171341793</v>
      </c>
    </row>
    <row r="139" spans="1:27" ht="12.75">
      <c r="A139" s="45" t="s">
        <v>37</v>
      </c>
      <c r="B139" s="46"/>
      <c r="C139" s="10">
        <v>227811566</v>
      </c>
      <c r="D139" s="11"/>
      <c r="E139" s="10">
        <v>223234275</v>
      </c>
      <c r="F139" s="12">
        <v>156706510</v>
      </c>
      <c r="G139" s="12">
        <v>247827</v>
      </c>
      <c r="H139" s="10">
        <v>10731254</v>
      </c>
      <c r="I139" s="10">
        <v>17518531</v>
      </c>
      <c r="J139" s="12">
        <v>28497612</v>
      </c>
      <c r="K139" s="12">
        <v>21067988</v>
      </c>
      <c r="L139" s="10">
        <v>18813838</v>
      </c>
      <c r="M139" s="10">
        <v>21687331</v>
      </c>
      <c r="N139" s="12">
        <v>61569157</v>
      </c>
      <c r="O139" s="12">
        <v>10986017</v>
      </c>
      <c r="P139" s="10">
        <v>9333453</v>
      </c>
      <c r="Q139" s="10">
        <v>12777464</v>
      </c>
      <c r="R139" s="12">
        <v>33096934</v>
      </c>
      <c r="S139" s="12">
        <v>9293932</v>
      </c>
      <c r="T139" s="10">
        <v>8626111</v>
      </c>
      <c r="U139" s="10">
        <v>5000611</v>
      </c>
      <c r="V139" s="10">
        <v>22920654</v>
      </c>
      <c r="W139" s="12">
        <v>146084357</v>
      </c>
      <c r="X139" s="12">
        <v>156706510</v>
      </c>
      <c r="Y139" s="10">
        <v>-10622153</v>
      </c>
      <c r="Z139" s="1">
        <v>-6.7784</v>
      </c>
      <c r="AA139" s="22">
        <v>156706510</v>
      </c>
    </row>
    <row r="140" spans="1:27" ht="12.75">
      <c r="A140" s="45" t="s">
        <v>38</v>
      </c>
      <c r="B140" s="46"/>
      <c r="C140" s="10">
        <v>54991990</v>
      </c>
      <c r="D140" s="11"/>
      <c r="E140" s="10">
        <v>62070905</v>
      </c>
      <c r="F140" s="12">
        <v>51829475</v>
      </c>
      <c r="G140" s="12"/>
      <c r="H140" s="10"/>
      <c r="I140" s="10">
        <v>1465592</v>
      </c>
      <c r="J140" s="12">
        <v>1465592</v>
      </c>
      <c r="K140" s="12">
        <v>8929425</v>
      </c>
      <c r="L140" s="10">
        <v>184260</v>
      </c>
      <c r="M140" s="10">
        <v>3324175</v>
      </c>
      <c r="N140" s="12">
        <v>12437860</v>
      </c>
      <c r="O140" s="12">
        <v>6396606</v>
      </c>
      <c r="P140" s="10">
        <v>4771687</v>
      </c>
      <c r="Q140" s="10">
        <v>5366565</v>
      </c>
      <c r="R140" s="12">
        <v>16534858</v>
      </c>
      <c r="S140" s="12">
        <v>3680197</v>
      </c>
      <c r="T140" s="10">
        <v>2220135</v>
      </c>
      <c r="U140" s="10">
        <v>407282</v>
      </c>
      <c r="V140" s="10">
        <v>6307614</v>
      </c>
      <c r="W140" s="12">
        <v>36745924</v>
      </c>
      <c r="X140" s="12">
        <v>51829475</v>
      </c>
      <c r="Y140" s="10">
        <v>-15083551</v>
      </c>
      <c r="Z140" s="1">
        <v>-29.1023</v>
      </c>
      <c r="AA140" s="22">
        <v>51829475</v>
      </c>
    </row>
    <row r="141" spans="1:27" ht="12.75">
      <c r="A141" s="45" t="s">
        <v>39</v>
      </c>
      <c r="B141" s="38"/>
      <c r="C141" s="10"/>
      <c r="D141" s="11"/>
      <c r="E141" s="10"/>
      <c r="F141" s="12"/>
      <c r="G141" s="12"/>
      <c r="H141" s="10"/>
      <c r="I141" s="10"/>
      <c r="J141" s="12"/>
      <c r="K141" s="12"/>
      <c r="L141" s="10"/>
      <c r="M141" s="10"/>
      <c r="N141" s="12"/>
      <c r="O141" s="12"/>
      <c r="P141" s="10"/>
      <c r="Q141" s="10"/>
      <c r="R141" s="12"/>
      <c r="S141" s="12"/>
      <c r="T141" s="10"/>
      <c r="U141" s="10"/>
      <c r="V141" s="10"/>
      <c r="W141" s="12"/>
      <c r="X141" s="12"/>
      <c r="Y141" s="10"/>
      <c r="Z141" s="1"/>
      <c r="AA141" s="22"/>
    </row>
    <row r="142" spans="1:27" ht="12.75">
      <c r="A142" s="45" t="s">
        <v>40</v>
      </c>
      <c r="B142" s="38"/>
      <c r="C142" s="13"/>
      <c r="D142" s="14"/>
      <c r="E142" s="13"/>
      <c r="F142" s="15"/>
      <c r="G142" s="15"/>
      <c r="H142" s="13"/>
      <c r="I142" s="13"/>
      <c r="J142" s="15"/>
      <c r="K142" s="15"/>
      <c r="L142" s="13"/>
      <c r="M142" s="13"/>
      <c r="N142" s="15"/>
      <c r="O142" s="15"/>
      <c r="P142" s="13"/>
      <c r="Q142" s="13"/>
      <c r="R142" s="15"/>
      <c r="S142" s="15"/>
      <c r="T142" s="13"/>
      <c r="U142" s="13"/>
      <c r="V142" s="13"/>
      <c r="W142" s="15"/>
      <c r="X142" s="15"/>
      <c r="Y142" s="13"/>
      <c r="Z142" s="2"/>
      <c r="AA142" s="23"/>
    </row>
    <row r="143" spans="1:27" ht="12.75">
      <c r="A143" s="45" t="s">
        <v>41</v>
      </c>
      <c r="B143" s="38"/>
      <c r="C143" s="16"/>
      <c r="D143" s="17"/>
      <c r="E143" s="16"/>
      <c r="F143" s="18"/>
      <c r="G143" s="18"/>
      <c r="H143" s="16"/>
      <c r="I143" s="16"/>
      <c r="J143" s="18"/>
      <c r="K143" s="18"/>
      <c r="L143" s="16"/>
      <c r="M143" s="16"/>
      <c r="N143" s="18"/>
      <c r="O143" s="18"/>
      <c r="P143" s="16"/>
      <c r="Q143" s="16"/>
      <c r="R143" s="18"/>
      <c r="S143" s="18"/>
      <c r="T143" s="16"/>
      <c r="U143" s="16"/>
      <c r="V143" s="16"/>
      <c r="W143" s="18"/>
      <c r="X143" s="18"/>
      <c r="Y143" s="16"/>
      <c r="Z143" s="3"/>
      <c r="AA143" s="24"/>
    </row>
    <row r="144" spans="1:27" ht="12.75">
      <c r="A144" s="47" t="s">
        <v>42</v>
      </c>
      <c r="B144" s="38"/>
      <c r="C144" s="10">
        <f aca="true" t="shared" si="26" ref="C144:Y144">SUM(C135:C143)</f>
        <v>2124444063</v>
      </c>
      <c r="D144" s="11">
        <f t="shared" si="26"/>
        <v>0</v>
      </c>
      <c r="E144" s="10">
        <f t="shared" si="26"/>
        <v>2183787793</v>
      </c>
      <c r="F144" s="12">
        <f t="shared" si="26"/>
        <v>2071337719</v>
      </c>
      <c r="G144" s="12">
        <f t="shared" si="26"/>
        <v>39861443</v>
      </c>
      <c r="H144" s="10">
        <f t="shared" si="26"/>
        <v>86874961</v>
      </c>
      <c r="I144" s="10">
        <f t="shared" si="26"/>
        <v>304067300</v>
      </c>
      <c r="J144" s="12">
        <f t="shared" si="26"/>
        <v>430803704</v>
      </c>
      <c r="K144" s="12">
        <f t="shared" si="26"/>
        <v>376193450</v>
      </c>
      <c r="L144" s="10">
        <f t="shared" si="26"/>
        <v>225172211</v>
      </c>
      <c r="M144" s="10">
        <f t="shared" si="26"/>
        <v>203705051</v>
      </c>
      <c r="N144" s="12">
        <f t="shared" si="26"/>
        <v>805070712</v>
      </c>
      <c r="O144" s="12">
        <f t="shared" si="26"/>
        <v>134645843</v>
      </c>
      <c r="P144" s="10">
        <f t="shared" si="26"/>
        <v>167211500</v>
      </c>
      <c r="Q144" s="10">
        <f t="shared" si="26"/>
        <v>141957104</v>
      </c>
      <c r="R144" s="12">
        <f t="shared" si="26"/>
        <v>443814447</v>
      </c>
      <c r="S144" s="12">
        <f t="shared" si="26"/>
        <v>92101817</v>
      </c>
      <c r="T144" s="10">
        <f t="shared" si="26"/>
        <v>96459248</v>
      </c>
      <c r="U144" s="10">
        <f t="shared" si="26"/>
        <v>92442611</v>
      </c>
      <c r="V144" s="10">
        <f t="shared" si="26"/>
        <v>281003676</v>
      </c>
      <c r="W144" s="12">
        <f t="shared" si="26"/>
        <v>1960692539</v>
      </c>
      <c r="X144" s="12">
        <f t="shared" si="26"/>
        <v>2071337719</v>
      </c>
      <c r="Y144" s="10">
        <f t="shared" si="26"/>
        <v>-110645180</v>
      </c>
      <c r="Z144" s="1">
        <f>+IF(X144&lt;&gt;0,+(Y144/X144)*100,0)</f>
        <v>-5.341725735261426</v>
      </c>
      <c r="AA144" s="22">
        <f>SUM(AA135:AA143)</f>
        <v>2071337719</v>
      </c>
    </row>
    <row r="145" spans="1:27" ht="12.75">
      <c r="A145" s="48" t="s">
        <v>43</v>
      </c>
      <c r="B145" s="49"/>
      <c r="C145" s="10">
        <v>745268</v>
      </c>
      <c r="D145" s="11"/>
      <c r="E145" s="10">
        <v>997918</v>
      </c>
      <c r="F145" s="12">
        <v>997918</v>
      </c>
      <c r="G145" s="12"/>
      <c r="H145" s="10"/>
      <c r="I145" s="10"/>
      <c r="J145" s="12"/>
      <c r="K145" s="12"/>
      <c r="L145" s="10"/>
      <c r="M145" s="10">
        <v>29450</v>
      </c>
      <c r="N145" s="12">
        <v>29450</v>
      </c>
      <c r="O145" s="12">
        <v>42631</v>
      </c>
      <c r="P145" s="10">
        <v>900</v>
      </c>
      <c r="Q145" s="10">
        <v>89534</v>
      </c>
      <c r="R145" s="12">
        <v>133065</v>
      </c>
      <c r="S145" s="12"/>
      <c r="T145" s="10">
        <v>28175</v>
      </c>
      <c r="U145" s="10">
        <v>625795</v>
      </c>
      <c r="V145" s="10">
        <v>653970</v>
      </c>
      <c r="W145" s="12">
        <v>816485</v>
      </c>
      <c r="X145" s="12">
        <v>997918</v>
      </c>
      <c r="Y145" s="10">
        <v>-181433</v>
      </c>
      <c r="Z145" s="1">
        <v>-18.1812</v>
      </c>
      <c r="AA145" s="22">
        <v>997918</v>
      </c>
    </row>
    <row r="146" spans="1:27" ht="12.75">
      <c r="A146" s="48" t="s">
        <v>44</v>
      </c>
      <c r="B146" s="38"/>
      <c r="C146" s="16"/>
      <c r="D146" s="17"/>
      <c r="E146" s="16"/>
      <c r="F146" s="18"/>
      <c r="G146" s="18"/>
      <c r="H146" s="16"/>
      <c r="I146" s="16"/>
      <c r="J146" s="18"/>
      <c r="K146" s="18"/>
      <c r="L146" s="16"/>
      <c r="M146" s="16"/>
      <c r="N146" s="18"/>
      <c r="O146" s="18"/>
      <c r="P146" s="16"/>
      <c r="Q146" s="16"/>
      <c r="R146" s="18"/>
      <c r="S146" s="18"/>
      <c r="T146" s="16"/>
      <c r="U146" s="16"/>
      <c r="V146" s="16"/>
      <c r="W146" s="18"/>
      <c r="X146" s="18"/>
      <c r="Y146" s="16"/>
      <c r="Z146" s="3"/>
      <c r="AA146" s="24"/>
    </row>
    <row r="147" spans="1:27" ht="12.75">
      <c r="A147" s="47" t="s">
        <v>45</v>
      </c>
      <c r="B147" s="38"/>
      <c r="C147" s="19">
        <f aca="true" t="shared" si="27" ref="C147:Y147">SUM(C145:C146)</f>
        <v>745268</v>
      </c>
      <c r="D147" s="20">
        <f t="shared" si="27"/>
        <v>0</v>
      </c>
      <c r="E147" s="19">
        <f t="shared" si="27"/>
        <v>997918</v>
      </c>
      <c r="F147" s="21">
        <f t="shared" si="27"/>
        <v>997918</v>
      </c>
      <c r="G147" s="21">
        <f t="shared" si="27"/>
        <v>0</v>
      </c>
      <c r="H147" s="19">
        <f t="shared" si="27"/>
        <v>0</v>
      </c>
      <c r="I147" s="19">
        <f t="shared" si="27"/>
        <v>0</v>
      </c>
      <c r="J147" s="21">
        <f t="shared" si="27"/>
        <v>0</v>
      </c>
      <c r="K147" s="21">
        <f t="shared" si="27"/>
        <v>0</v>
      </c>
      <c r="L147" s="19">
        <f t="shared" si="27"/>
        <v>0</v>
      </c>
      <c r="M147" s="19">
        <f t="shared" si="27"/>
        <v>29450</v>
      </c>
      <c r="N147" s="21">
        <f t="shared" si="27"/>
        <v>29450</v>
      </c>
      <c r="O147" s="21">
        <f t="shared" si="27"/>
        <v>42631</v>
      </c>
      <c r="P147" s="19">
        <f t="shared" si="27"/>
        <v>900</v>
      </c>
      <c r="Q147" s="19">
        <f t="shared" si="27"/>
        <v>89534</v>
      </c>
      <c r="R147" s="21">
        <f t="shared" si="27"/>
        <v>133065</v>
      </c>
      <c r="S147" s="21">
        <f t="shared" si="27"/>
        <v>0</v>
      </c>
      <c r="T147" s="19">
        <f t="shared" si="27"/>
        <v>28175</v>
      </c>
      <c r="U147" s="19">
        <f t="shared" si="27"/>
        <v>625795</v>
      </c>
      <c r="V147" s="19">
        <f t="shared" si="27"/>
        <v>653970</v>
      </c>
      <c r="W147" s="21">
        <f t="shared" si="27"/>
        <v>816485</v>
      </c>
      <c r="X147" s="21">
        <f t="shared" si="27"/>
        <v>997918</v>
      </c>
      <c r="Y147" s="19">
        <f t="shared" si="27"/>
        <v>-181433</v>
      </c>
      <c r="Z147" s="4">
        <f>+IF(X147&lt;&gt;0,+(Y147/X147)*100,0)</f>
        <v>-18.181153160880953</v>
      </c>
      <c r="AA147" s="25">
        <f>SUM(AA145:AA146)</f>
        <v>997918</v>
      </c>
    </row>
    <row r="148" spans="1:27" ht="12.75">
      <c r="A148" s="50" t="s">
        <v>91</v>
      </c>
      <c r="B148" s="38"/>
      <c r="C148" s="10"/>
      <c r="D148" s="11"/>
      <c r="E148" s="10"/>
      <c r="F148" s="12"/>
      <c r="G148" s="12"/>
      <c r="H148" s="10"/>
      <c r="I148" s="10"/>
      <c r="J148" s="12"/>
      <c r="K148" s="12"/>
      <c r="L148" s="10"/>
      <c r="M148" s="10"/>
      <c r="N148" s="12"/>
      <c r="O148" s="12"/>
      <c r="P148" s="10"/>
      <c r="Q148" s="10"/>
      <c r="R148" s="12"/>
      <c r="S148" s="12"/>
      <c r="T148" s="10"/>
      <c r="U148" s="10"/>
      <c r="V148" s="10"/>
      <c r="W148" s="12"/>
      <c r="X148" s="12"/>
      <c r="Y148" s="10"/>
      <c r="Z148" s="1"/>
      <c r="AA148" s="22"/>
    </row>
    <row r="149" spans="1:27" ht="12.75">
      <c r="A149" s="48" t="s">
        <v>46</v>
      </c>
      <c r="B149" s="38"/>
      <c r="C149" s="13"/>
      <c r="D149" s="14"/>
      <c r="E149" s="13"/>
      <c r="F149" s="15"/>
      <c r="G149" s="15"/>
      <c r="H149" s="13"/>
      <c r="I149" s="13"/>
      <c r="J149" s="15"/>
      <c r="K149" s="15"/>
      <c r="L149" s="13"/>
      <c r="M149" s="13"/>
      <c r="N149" s="15"/>
      <c r="O149" s="15"/>
      <c r="P149" s="13"/>
      <c r="Q149" s="13"/>
      <c r="R149" s="15"/>
      <c r="S149" s="15"/>
      <c r="T149" s="13"/>
      <c r="U149" s="13"/>
      <c r="V149" s="13"/>
      <c r="W149" s="15"/>
      <c r="X149" s="15"/>
      <c r="Y149" s="13"/>
      <c r="Z149" s="2"/>
      <c r="AA149" s="23"/>
    </row>
    <row r="150" spans="1:27" ht="12.75">
      <c r="A150" s="48" t="s">
        <v>47</v>
      </c>
      <c r="B150" s="38"/>
      <c r="C150" s="16">
        <v>42821326</v>
      </c>
      <c r="D150" s="17"/>
      <c r="E150" s="16">
        <v>56967081</v>
      </c>
      <c r="F150" s="18">
        <v>40012504</v>
      </c>
      <c r="G150" s="18">
        <v>675687</v>
      </c>
      <c r="H150" s="16">
        <v>2505262</v>
      </c>
      <c r="I150" s="16">
        <v>2422839</v>
      </c>
      <c r="J150" s="18">
        <v>5603788</v>
      </c>
      <c r="K150" s="18">
        <v>3312054</v>
      </c>
      <c r="L150" s="16">
        <v>3200758</v>
      </c>
      <c r="M150" s="16">
        <v>4958269</v>
      </c>
      <c r="N150" s="18">
        <v>11471081</v>
      </c>
      <c r="O150" s="18">
        <v>2485314</v>
      </c>
      <c r="P150" s="16">
        <v>2375902</v>
      </c>
      <c r="Q150" s="16">
        <v>2129107</v>
      </c>
      <c r="R150" s="18">
        <v>6990323</v>
      </c>
      <c r="S150" s="18">
        <v>672294</v>
      </c>
      <c r="T150" s="16">
        <v>950326</v>
      </c>
      <c r="U150" s="16">
        <v>1078837</v>
      </c>
      <c r="V150" s="16">
        <v>2701457</v>
      </c>
      <c r="W150" s="18">
        <v>26766649</v>
      </c>
      <c r="X150" s="18">
        <v>40012504</v>
      </c>
      <c r="Y150" s="16">
        <v>-13245855</v>
      </c>
      <c r="Z150" s="3">
        <v>-33.1043</v>
      </c>
      <c r="AA150" s="24">
        <v>40012504</v>
      </c>
    </row>
    <row r="151" spans="1:27" ht="12.75">
      <c r="A151" s="47" t="s">
        <v>48</v>
      </c>
      <c r="B151" s="38"/>
      <c r="C151" s="10">
        <f aca="true" t="shared" si="28" ref="C151:Y151">SUM(C149:C150)</f>
        <v>42821326</v>
      </c>
      <c r="D151" s="11">
        <f t="shared" si="28"/>
        <v>0</v>
      </c>
      <c r="E151" s="10">
        <f t="shared" si="28"/>
        <v>56967081</v>
      </c>
      <c r="F151" s="12">
        <f t="shared" si="28"/>
        <v>40012504</v>
      </c>
      <c r="G151" s="12">
        <f t="shared" si="28"/>
        <v>675687</v>
      </c>
      <c r="H151" s="10">
        <f t="shared" si="28"/>
        <v>2505262</v>
      </c>
      <c r="I151" s="10">
        <f t="shared" si="28"/>
        <v>2422839</v>
      </c>
      <c r="J151" s="12">
        <f t="shared" si="28"/>
        <v>5603788</v>
      </c>
      <c r="K151" s="12">
        <f t="shared" si="28"/>
        <v>3312054</v>
      </c>
      <c r="L151" s="10">
        <f t="shared" si="28"/>
        <v>3200758</v>
      </c>
      <c r="M151" s="10">
        <f t="shared" si="28"/>
        <v>4958269</v>
      </c>
      <c r="N151" s="12">
        <f t="shared" si="28"/>
        <v>11471081</v>
      </c>
      <c r="O151" s="12">
        <f t="shared" si="28"/>
        <v>2485314</v>
      </c>
      <c r="P151" s="10">
        <f t="shared" si="28"/>
        <v>2375902</v>
      </c>
      <c r="Q151" s="10">
        <f t="shared" si="28"/>
        <v>2129107</v>
      </c>
      <c r="R151" s="12">
        <f t="shared" si="28"/>
        <v>6990323</v>
      </c>
      <c r="S151" s="12">
        <f t="shared" si="28"/>
        <v>672294</v>
      </c>
      <c r="T151" s="10">
        <f t="shared" si="28"/>
        <v>950326</v>
      </c>
      <c r="U151" s="10">
        <f t="shared" si="28"/>
        <v>1078837</v>
      </c>
      <c r="V151" s="10">
        <f t="shared" si="28"/>
        <v>2701457</v>
      </c>
      <c r="W151" s="12">
        <f t="shared" si="28"/>
        <v>26766649</v>
      </c>
      <c r="X151" s="12">
        <f t="shared" si="28"/>
        <v>40012504</v>
      </c>
      <c r="Y151" s="10">
        <f t="shared" si="28"/>
        <v>-13245855</v>
      </c>
      <c r="Z151" s="1">
        <f>+IF(X151&lt;&gt;0,+(Y151/X151)*100,0)</f>
        <v>-33.10428909922758</v>
      </c>
      <c r="AA151" s="22">
        <f>SUM(AA149:AA150)</f>
        <v>40012504</v>
      </c>
    </row>
    <row r="152" spans="1:27" ht="12.75">
      <c r="A152" s="48" t="s">
        <v>49</v>
      </c>
      <c r="B152" s="49"/>
      <c r="C152" s="10">
        <v>70426124</v>
      </c>
      <c r="D152" s="11"/>
      <c r="E152" s="10">
        <v>326012461</v>
      </c>
      <c r="F152" s="12">
        <v>196596498</v>
      </c>
      <c r="G152" s="12">
        <v>997816</v>
      </c>
      <c r="H152" s="10">
        <v>8888000</v>
      </c>
      <c r="I152" s="10">
        <v>15297335</v>
      </c>
      <c r="J152" s="12">
        <v>25183151</v>
      </c>
      <c r="K152" s="12">
        <v>13194536</v>
      </c>
      <c r="L152" s="10">
        <v>11847861</v>
      </c>
      <c r="M152" s="10">
        <v>15933214</v>
      </c>
      <c r="N152" s="12">
        <v>40975611</v>
      </c>
      <c r="O152" s="12">
        <v>9521964</v>
      </c>
      <c r="P152" s="10">
        <v>16274279</v>
      </c>
      <c r="Q152" s="10">
        <v>22068427</v>
      </c>
      <c r="R152" s="12">
        <v>47864670</v>
      </c>
      <c r="S152" s="12">
        <v>11143433</v>
      </c>
      <c r="T152" s="10">
        <v>7868665</v>
      </c>
      <c r="U152" s="10">
        <v>16586681</v>
      </c>
      <c r="V152" s="10">
        <v>35598779</v>
      </c>
      <c r="W152" s="12">
        <v>149622211</v>
      </c>
      <c r="X152" s="12">
        <v>196596498</v>
      </c>
      <c r="Y152" s="10">
        <v>-46974287</v>
      </c>
      <c r="Z152" s="1">
        <v>-23.8938</v>
      </c>
      <c r="AA152" s="22">
        <v>196596498</v>
      </c>
    </row>
    <row r="153" spans="1:27" ht="12.75">
      <c r="A153" s="48" t="s">
        <v>50</v>
      </c>
      <c r="B153" s="38"/>
      <c r="C153" s="16"/>
      <c r="D153" s="17"/>
      <c r="E153" s="16"/>
      <c r="F153" s="18"/>
      <c r="G153" s="18"/>
      <c r="H153" s="16"/>
      <c r="I153" s="16"/>
      <c r="J153" s="18"/>
      <c r="K153" s="18"/>
      <c r="L153" s="16"/>
      <c r="M153" s="16"/>
      <c r="N153" s="18"/>
      <c r="O153" s="18"/>
      <c r="P153" s="16"/>
      <c r="Q153" s="16"/>
      <c r="R153" s="18"/>
      <c r="S153" s="18"/>
      <c r="T153" s="16"/>
      <c r="U153" s="16"/>
      <c r="V153" s="16"/>
      <c r="W153" s="18"/>
      <c r="X153" s="18"/>
      <c r="Y153" s="16"/>
      <c r="Z153" s="3"/>
      <c r="AA153" s="24"/>
    </row>
    <row r="154" spans="1:27" ht="12.75">
      <c r="A154" s="47" t="s">
        <v>92</v>
      </c>
      <c r="B154" s="38"/>
      <c r="C154" s="19">
        <f aca="true" t="shared" si="29" ref="C154:Y154">SUM(C152:C153)</f>
        <v>70426124</v>
      </c>
      <c r="D154" s="20">
        <f t="shared" si="29"/>
        <v>0</v>
      </c>
      <c r="E154" s="19">
        <f t="shared" si="29"/>
        <v>326012461</v>
      </c>
      <c r="F154" s="21">
        <f t="shared" si="29"/>
        <v>196596498</v>
      </c>
      <c r="G154" s="21">
        <f t="shared" si="29"/>
        <v>997816</v>
      </c>
      <c r="H154" s="19">
        <f t="shared" si="29"/>
        <v>8888000</v>
      </c>
      <c r="I154" s="19">
        <f t="shared" si="29"/>
        <v>15297335</v>
      </c>
      <c r="J154" s="21">
        <f t="shared" si="29"/>
        <v>25183151</v>
      </c>
      <c r="K154" s="21">
        <f t="shared" si="29"/>
        <v>13194536</v>
      </c>
      <c r="L154" s="19">
        <f t="shared" si="29"/>
        <v>11847861</v>
      </c>
      <c r="M154" s="19">
        <f t="shared" si="29"/>
        <v>15933214</v>
      </c>
      <c r="N154" s="21">
        <f t="shared" si="29"/>
        <v>40975611</v>
      </c>
      <c r="O154" s="21">
        <f t="shared" si="29"/>
        <v>9521964</v>
      </c>
      <c r="P154" s="19">
        <f t="shared" si="29"/>
        <v>16274279</v>
      </c>
      <c r="Q154" s="19">
        <f t="shared" si="29"/>
        <v>22068427</v>
      </c>
      <c r="R154" s="21">
        <f t="shared" si="29"/>
        <v>47864670</v>
      </c>
      <c r="S154" s="21">
        <f t="shared" si="29"/>
        <v>11143433</v>
      </c>
      <c r="T154" s="19">
        <f t="shared" si="29"/>
        <v>7868665</v>
      </c>
      <c r="U154" s="19">
        <f t="shared" si="29"/>
        <v>16586681</v>
      </c>
      <c r="V154" s="19">
        <f t="shared" si="29"/>
        <v>35598779</v>
      </c>
      <c r="W154" s="21">
        <f t="shared" si="29"/>
        <v>149622211</v>
      </c>
      <c r="X154" s="21">
        <f t="shared" si="29"/>
        <v>196596498</v>
      </c>
      <c r="Y154" s="19">
        <f t="shared" si="29"/>
        <v>-46974287</v>
      </c>
      <c r="Z154" s="4">
        <f>+IF(X154&lt;&gt;0,+(Y154/X154)*100,0)</f>
        <v>-23.893755727022157</v>
      </c>
      <c r="AA154" s="25">
        <f>SUM(AA152:AA153)</f>
        <v>196596498</v>
      </c>
    </row>
    <row r="155" spans="1:27" ht="12.75">
      <c r="A155" s="50" t="s">
        <v>51</v>
      </c>
      <c r="B155" s="38"/>
      <c r="C155" s="10"/>
      <c r="D155" s="11"/>
      <c r="E155" s="10"/>
      <c r="F155" s="12"/>
      <c r="G155" s="12"/>
      <c r="H155" s="10"/>
      <c r="I155" s="10"/>
      <c r="J155" s="12"/>
      <c r="K155" s="12"/>
      <c r="L155" s="10"/>
      <c r="M155" s="10"/>
      <c r="N155" s="12"/>
      <c r="O155" s="12"/>
      <c r="P155" s="10"/>
      <c r="Q155" s="10"/>
      <c r="R155" s="12"/>
      <c r="S155" s="12"/>
      <c r="T155" s="10"/>
      <c r="U155" s="10"/>
      <c r="V155" s="10"/>
      <c r="W155" s="12"/>
      <c r="X155" s="12"/>
      <c r="Y155" s="10"/>
      <c r="Z155" s="1"/>
      <c r="AA155" s="22"/>
    </row>
    <row r="156" spans="1:27" ht="12.75">
      <c r="A156" s="48" t="s">
        <v>52</v>
      </c>
      <c r="B156" s="38"/>
      <c r="C156" s="13"/>
      <c r="D156" s="14"/>
      <c r="E156" s="13"/>
      <c r="F156" s="15"/>
      <c r="G156" s="15"/>
      <c r="H156" s="13"/>
      <c r="I156" s="13"/>
      <c r="J156" s="15"/>
      <c r="K156" s="15"/>
      <c r="L156" s="13"/>
      <c r="M156" s="13"/>
      <c r="N156" s="15"/>
      <c r="O156" s="15"/>
      <c r="P156" s="13"/>
      <c r="Q156" s="13"/>
      <c r="R156" s="15"/>
      <c r="S156" s="15"/>
      <c r="T156" s="13"/>
      <c r="U156" s="13"/>
      <c r="V156" s="13"/>
      <c r="W156" s="15"/>
      <c r="X156" s="15"/>
      <c r="Y156" s="13"/>
      <c r="Z156" s="2"/>
      <c r="AA156" s="23"/>
    </row>
    <row r="157" spans="1:27" ht="12.75">
      <c r="A157" s="48" t="s">
        <v>53</v>
      </c>
      <c r="B157" s="38"/>
      <c r="C157" s="16"/>
      <c r="D157" s="17"/>
      <c r="E157" s="16"/>
      <c r="F157" s="18"/>
      <c r="G157" s="18"/>
      <c r="H157" s="16"/>
      <c r="I157" s="16"/>
      <c r="J157" s="18"/>
      <c r="K157" s="18"/>
      <c r="L157" s="16"/>
      <c r="M157" s="16"/>
      <c r="N157" s="18"/>
      <c r="O157" s="18"/>
      <c r="P157" s="16"/>
      <c r="Q157" s="16"/>
      <c r="R157" s="18"/>
      <c r="S157" s="18"/>
      <c r="T157" s="16"/>
      <c r="U157" s="16"/>
      <c r="V157" s="16"/>
      <c r="W157" s="18"/>
      <c r="X157" s="18"/>
      <c r="Y157" s="16"/>
      <c r="Z157" s="3"/>
      <c r="AA157" s="24"/>
    </row>
    <row r="158" spans="1:27" ht="12.75">
      <c r="A158" s="47" t="s">
        <v>54</v>
      </c>
      <c r="B158" s="38"/>
      <c r="C158" s="10">
        <f aca="true" t="shared" si="30" ref="C158:Y158">SUM(C156:C157)</f>
        <v>0</v>
      </c>
      <c r="D158" s="11">
        <f t="shared" si="30"/>
        <v>0</v>
      </c>
      <c r="E158" s="10">
        <f t="shared" si="30"/>
        <v>0</v>
      </c>
      <c r="F158" s="12">
        <f t="shared" si="30"/>
        <v>0</v>
      </c>
      <c r="G158" s="12">
        <f t="shared" si="30"/>
        <v>0</v>
      </c>
      <c r="H158" s="10">
        <f t="shared" si="30"/>
        <v>0</v>
      </c>
      <c r="I158" s="10">
        <f t="shared" si="30"/>
        <v>0</v>
      </c>
      <c r="J158" s="12">
        <f t="shared" si="30"/>
        <v>0</v>
      </c>
      <c r="K158" s="12">
        <f t="shared" si="30"/>
        <v>0</v>
      </c>
      <c r="L158" s="10">
        <f t="shared" si="30"/>
        <v>0</v>
      </c>
      <c r="M158" s="10">
        <f t="shared" si="30"/>
        <v>0</v>
      </c>
      <c r="N158" s="12">
        <f t="shared" si="30"/>
        <v>0</v>
      </c>
      <c r="O158" s="12">
        <f t="shared" si="30"/>
        <v>0</v>
      </c>
      <c r="P158" s="10">
        <f t="shared" si="30"/>
        <v>0</v>
      </c>
      <c r="Q158" s="10">
        <f t="shared" si="30"/>
        <v>0</v>
      </c>
      <c r="R158" s="12">
        <f t="shared" si="30"/>
        <v>0</v>
      </c>
      <c r="S158" s="12">
        <f t="shared" si="30"/>
        <v>0</v>
      </c>
      <c r="T158" s="10">
        <f t="shared" si="30"/>
        <v>0</v>
      </c>
      <c r="U158" s="10">
        <f t="shared" si="30"/>
        <v>0</v>
      </c>
      <c r="V158" s="10">
        <f t="shared" si="30"/>
        <v>0</v>
      </c>
      <c r="W158" s="12">
        <f t="shared" si="30"/>
        <v>0</v>
      </c>
      <c r="X158" s="12">
        <f t="shared" si="30"/>
        <v>0</v>
      </c>
      <c r="Y158" s="10">
        <f t="shared" si="30"/>
        <v>0</v>
      </c>
      <c r="Z158" s="1">
        <f>+IF(X158&lt;&gt;0,+(Y158/X158)*100,0)</f>
        <v>0</v>
      </c>
      <c r="AA158" s="22">
        <f>SUM(AA156:AA157)</f>
        <v>0</v>
      </c>
    </row>
    <row r="159" spans="1:27" ht="12.75">
      <c r="A159" s="51" t="s">
        <v>55</v>
      </c>
      <c r="B159" s="38"/>
      <c r="C159" s="13">
        <v>437</v>
      </c>
      <c r="D159" s="14"/>
      <c r="E159" s="13">
        <v>3798</v>
      </c>
      <c r="F159" s="15">
        <v>3798</v>
      </c>
      <c r="G159" s="15"/>
      <c r="H159" s="13"/>
      <c r="I159" s="13"/>
      <c r="J159" s="15"/>
      <c r="K159" s="15"/>
      <c r="L159" s="13"/>
      <c r="M159" s="13"/>
      <c r="N159" s="15"/>
      <c r="O159" s="15"/>
      <c r="P159" s="13"/>
      <c r="Q159" s="13"/>
      <c r="R159" s="15"/>
      <c r="S159" s="15"/>
      <c r="T159" s="13"/>
      <c r="U159" s="13"/>
      <c r="V159" s="13"/>
      <c r="W159" s="15"/>
      <c r="X159" s="15">
        <v>3798</v>
      </c>
      <c r="Y159" s="13">
        <v>-3798</v>
      </c>
      <c r="Z159" s="2">
        <v>-100</v>
      </c>
      <c r="AA159" s="23">
        <v>3798</v>
      </c>
    </row>
    <row r="160" spans="1:27" ht="12.75">
      <c r="A160" s="50" t="s">
        <v>56</v>
      </c>
      <c r="B160" s="38"/>
      <c r="C160" s="10">
        <v>29698367</v>
      </c>
      <c r="D160" s="11"/>
      <c r="E160" s="10">
        <v>263058293</v>
      </c>
      <c r="F160" s="12">
        <v>290738497</v>
      </c>
      <c r="G160" s="12">
        <v>215898</v>
      </c>
      <c r="H160" s="10">
        <v>3517952</v>
      </c>
      <c r="I160" s="10">
        <v>20320055</v>
      </c>
      <c r="J160" s="12">
        <v>24053905</v>
      </c>
      <c r="K160" s="12">
        <v>15459781</v>
      </c>
      <c r="L160" s="10">
        <v>17356876</v>
      </c>
      <c r="M160" s="10">
        <v>18721855</v>
      </c>
      <c r="N160" s="12">
        <v>51538512</v>
      </c>
      <c r="O160" s="12">
        <v>10704617</v>
      </c>
      <c r="P160" s="10">
        <v>25440627</v>
      </c>
      <c r="Q160" s="10">
        <v>20835933</v>
      </c>
      <c r="R160" s="12">
        <v>56981177</v>
      </c>
      <c r="S160" s="12">
        <v>52100718</v>
      </c>
      <c r="T160" s="10">
        <v>10744532</v>
      </c>
      <c r="U160" s="10">
        <v>27482382</v>
      </c>
      <c r="V160" s="10">
        <v>90327632</v>
      </c>
      <c r="W160" s="12">
        <v>222901226</v>
      </c>
      <c r="X160" s="12">
        <v>290738497</v>
      </c>
      <c r="Y160" s="10">
        <v>-67837271</v>
      </c>
      <c r="Z160" s="1">
        <v>-23.3327</v>
      </c>
      <c r="AA160" s="22">
        <v>290738497</v>
      </c>
    </row>
    <row r="161" spans="1:27" ht="12.75">
      <c r="A161" s="50" t="s">
        <v>57</v>
      </c>
      <c r="B161" s="38"/>
      <c r="C161" s="10">
        <v>2139607</v>
      </c>
      <c r="D161" s="11"/>
      <c r="E161" s="10">
        <v>4743827</v>
      </c>
      <c r="F161" s="12">
        <v>4138228</v>
      </c>
      <c r="G161" s="12"/>
      <c r="H161" s="10">
        <v>2990</v>
      </c>
      <c r="I161" s="10">
        <v>54300</v>
      </c>
      <c r="J161" s="12">
        <v>57290</v>
      </c>
      <c r="K161" s="12">
        <v>19422</v>
      </c>
      <c r="L161" s="10"/>
      <c r="M161" s="10">
        <v>25475</v>
      </c>
      <c r="N161" s="12">
        <v>44897</v>
      </c>
      <c r="O161" s="12"/>
      <c r="P161" s="10">
        <v>16561</v>
      </c>
      <c r="Q161" s="10">
        <v>27963</v>
      </c>
      <c r="R161" s="12">
        <v>44524</v>
      </c>
      <c r="S161" s="12"/>
      <c r="T161" s="10"/>
      <c r="U161" s="10">
        <v>24076</v>
      </c>
      <c r="V161" s="10">
        <v>24076</v>
      </c>
      <c r="W161" s="12">
        <v>170787</v>
      </c>
      <c r="X161" s="12">
        <v>4138228</v>
      </c>
      <c r="Y161" s="10">
        <v>-3967441</v>
      </c>
      <c r="Z161" s="1">
        <v>-95.8729</v>
      </c>
      <c r="AA161" s="22">
        <v>4138228</v>
      </c>
    </row>
    <row r="162" spans="1:27" ht="12.75">
      <c r="A162" s="51" t="s">
        <v>58</v>
      </c>
      <c r="B162" s="49"/>
      <c r="C162" s="10">
        <v>185145704</v>
      </c>
      <c r="D162" s="11"/>
      <c r="E162" s="10">
        <v>189977752</v>
      </c>
      <c r="F162" s="12">
        <v>178786290</v>
      </c>
      <c r="G162" s="12">
        <v>9114932</v>
      </c>
      <c r="H162" s="10">
        <v>12770963</v>
      </c>
      <c r="I162" s="10">
        <v>10866639</v>
      </c>
      <c r="J162" s="12">
        <v>32752534</v>
      </c>
      <c r="K162" s="12">
        <v>18635102</v>
      </c>
      <c r="L162" s="10">
        <v>16759768</v>
      </c>
      <c r="M162" s="10">
        <v>12693510</v>
      </c>
      <c r="N162" s="12">
        <v>48088380</v>
      </c>
      <c r="O162" s="12">
        <v>15542478</v>
      </c>
      <c r="P162" s="10">
        <v>10684686</v>
      </c>
      <c r="Q162" s="10">
        <v>14730425</v>
      </c>
      <c r="R162" s="12">
        <v>40957589</v>
      </c>
      <c r="S162" s="12">
        <v>7085088</v>
      </c>
      <c r="T162" s="10">
        <v>8245499</v>
      </c>
      <c r="U162" s="10">
        <v>5952053</v>
      </c>
      <c r="V162" s="10">
        <v>21282640</v>
      </c>
      <c r="W162" s="12">
        <v>143081143</v>
      </c>
      <c r="X162" s="12">
        <v>178786290</v>
      </c>
      <c r="Y162" s="10">
        <v>-35705147</v>
      </c>
      <c r="Z162" s="1">
        <v>-19.9709</v>
      </c>
      <c r="AA162" s="22">
        <v>178786290</v>
      </c>
    </row>
    <row r="163" spans="1:27" ht="12.75">
      <c r="A163" s="50" t="s">
        <v>59</v>
      </c>
      <c r="B163" s="38"/>
      <c r="C163" s="10"/>
      <c r="D163" s="11"/>
      <c r="E163" s="10"/>
      <c r="F163" s="12"/>
      <c r="G163" s="12"/>
      <c r="H163" s="10"/>
      <c r="I163" s="10"/>
      <c r="J163" s="12"/>
      <c r="K163" s="12"/>
      <c r="L163" s="10"/>
      <c r="M163" s="10"/>
      <c r="N163" s="12"/>
      <c r="O163" s="12"/>
      <c r="P163" s="10"/>
      <c r="Q163" s="10"/>
      <c r="R163" s="12"/>
      <c r="S163" s="12"/>
      <c r="T163" s="10"/>
      <c r="U163" s="10"/>
      <c r="V163" s="10"/>
      <c r="W163" s="12"/>
      <c r="X163" s="12"/>
      <c r="Y163" s="10"/>
      <c r="Z163" s="1"/>
      <c r="AA163" s="22"/>
    </row>
    <row r="164" spans="1:27" ht="12.75">
      <c r="A164" s="50" t="s">
        <v>60</v>
      </c>
      <c r="B164" s="38"/>
      <c r="C164" s="16"/>
      <c r="D164" s="17"/>
      <c r="E164" s="16"/>
      <c r="F164" s="18"/>
      <c r="G164" s="18"/>
      <c r="H164" s="16"/>
      <c r="I164" s="16"/>
      <c r="J164" s="18"/>
      <c r="K164" s="18"/>
      <c r="L164" s="16"/>
      <c r="M164" s="16"/>
      <c r="N164" s="18"/>
      <c r="O164" s="18"/>
      <c r="P164" s="16"/>
      <c r="Q164" s="16"/>
      <c r="R164" s="18"/>
      <c r="S164" s="18"/>
      <c r="T164" s="16"/>
      <c r="U164" s="16"/>
      <c r="V164" s="16"/>
      <c r="W164" s="18"/>
      <c r="X164" s="18"/>
      <c r="Y164" s="16"/>
      <c r="Z164" s="3"/>
      <c r="AA164" s="24"/>
    </row>
    <row r="165" spans="1:27" ht="4.5" customHeight="1">
      <c r="A165" s="67"/>
      <c r="B165" s="38"/>
      <c r="C165" s="10"/>
      <c r="D165" s="11"/>
      <c r="E165" s="10"/>
      <c r="F165" s="12"/>
      <c r="G165" s="12"/>
      <c r="H165" s="10"/>
      <c r="I165" s="10"/>
      <c r="J165" s="12"/>
      <c r="K165" s="12"/>
      <c r="L165" s="10"/>
      <c r="M165" s="10"/>
      <c r="N165" s="12"/>
      <c r="O165" s="12"/>
      <c r="P165" s="10"/>
      <c r="Q165" s="10"/>
      <c r="R165" s="12"/>
      <c r="S165" s="12"/>
      <c r="T165" s="10"/>
      <c r="U165" s="10"/>
      <c r="V165" s="10"/>
      <c r="W165" s="12"/>
      <c r="X165" s="12"/>
      <c r="Y165" s="10"/>
      <c r="Z165" s="1"/>
      <c r="AA165" s="22"/>
    </row>
    <row r="166" spans="1:27" ht="12.75">
      <c r="A166" s="37" t="s">
        <v>70</v>
      </c>
      <c r="B166" s="38"/>
      <c r="C166" s="39"/>
      <c r="D166" s="40"/>
      <c r="E166" s="39"/>
      <c r="F166" s="41"/>
      <c r="G166" s="41"/>
      <c r="H166" s="39"/>
      <c r="I166" s="39"/>
      <c r="J166" s="41"/>
      <c r="K166" s="41"/>
      <c r="L166" s="39"/>
      <c r="M166" s="39"/>
      <c r="N166" s="41"/>
      <c r="O166" s="41"/>
      <c r="P166" s="39"/>
      <c r="Q166" s="39"/>
      <c r="R166" s="41"/>
      <c r="S166" s="41"/>
      <c r="T166" s="39"/>
      <c r="U166" s="39"/>
      <c r="V166" s="39"/>
      <c r="W166" s="41"/>
      <c r="X166" s="41"/>
      <c r="Y166" s="39"/>
      <c r="Z166" s="42"/>
      <c r="AA166" s="43"/>
    </row>
    <row r="167" spans="1:27" ht="12.75">
      <c r="A167" s="68" t="s">
        <v>71</v>
      </c>
      <c r="B167" s="46"/>
      <c r="C167" s="10"/>
      <c r="D167" s="11"/>
      <c r="E167" s="10"/>
      <c r="F167" s="12"/>
      <c r="G167" s="12"/>
      <c r="H167" s="10"/>
      <c r="I167" s="10"/>
      <c r="J167" s="12"/>
      <c r="K167" s="12"/>
      <c r="L167" s="10"/>
      <c r="M167" s="10"/>
      <c r="N167" s="12"/>
      <c r="O167" s="12"/>
      <c r="P167" s="10"/>
      <c r="Q167" s="10"/>
      <c r="R167" s="12"/>
      <c r="S167" s="12"/>
      <c r="T167" s="10"/>
      <c r="U167" s="10"/>
      <c r="V167" s="10"/>
      <c r="W167" s="12"/>
      <c r="X167" s="12"/>
      <c r="Y167" s="10"/>
      <c r="Z167" s="1"/>
      <c r="AA167" s="22"/>
    </row>
    <row r="168" spans="1:27" ht="12.75">
      <c r="A168" s="68" t="s">
        <v>72</v>
      </c>
      <c r="B168" s="46"/>
      <c r="C168" s="10">
        <v>1470419589</v>
      </c>
      <c r="D168" s="11"/>
      <c r="E168" s="10">
        <v>1647954795</v>
      </c>
      <c r="F168" s="12">
        <v>1544488905</v>
      </c>
      <c r="G168" s="12">
        <v>34362501</v>
      </c>
      <c r="H168" s="10">
        <v>66517973</v>
      </c>
      <c r="I168" s="10">
        <v>102904379</v>
      </c>
      <c r="J168" s="12">
        <v>203784853</v>
      </c>
      <c r="K168" s="12">
        <v>194318697</v>
      </c>
      <c r="L168" s="10">
        <v>144925334</v>
      </c>
      <c r="M168" s="10">
        <v>156023291</v>
      </c>
      <c r="N168" s="12">
        <v>495267322</v>
      </c>
      <c r="O168" s="12">
        <v>104531033</v>
      </c>
      <c r="P168" s="10">
        <v>154371879</v>
      </c>
      <c r="Q168" s="10">
        <v>148196549</v>
      </c>
      <c r="R168" s="12">
        <v>407099461</v>
      </c>
      <c r="S168" s="12">
        <v>96211174</v>
      </c>
      <c r="T168" s="10">
        <v>91663368</v>
      </c>
      <c r="U168" s="10">
        <v>92577524</v>
      </c>
      <c r="V168" s="10">
        <v>280452066</v>
      </c>
      <c r="W168" s="12">
        <v>1386603702</v>
      </c>
      <c r="X168" s="12">
        <v>1544488905</v>
      </c>
      <c r="Y168" s="10">
        <v>-157885203</v>
      </c>
      <c r="Z168" s="1">
        <v>-10.2225</v>
      </c>
      <c r="AA168" s="22">
        <v>1544488905</v>
      </c>
    </row>
    <row r="169" spans="1:27" ht="12.75">
      <c r="A169" s="68" t="s">
        <v>73</v>
      </c>
      <c r="B169" s="46"/>
      <c r="C169" s="10">
        <v>985001307</v>
      </c>
      <c r="D169" s="11"/>
      <c r="E169" s="10">
        <v>1377594128</v>
      </c>
      <c r="F169" s="12">
        <v>1238122547</v>
      </c>
      <c r="G169" s="12">
        <v>16503275</v>
      </c>
      <c r="H169" s="10">
        <v>48042155</v>
      </c>
      <c r="I169" s="10">
        <v>250124089</v>
      </c>
      <c r="J169" s="12">
        <v>314669519</v>
      </c>
      <c r="K169" s="12">
        <v>232495648</v>
      </c>
      <c r="L169" s="10">
        <v>129412140</v>
      </c>
      <c r="M169" s="10">
        <v>100043533</v>
      </c>
      <c r="N169" s="12">
        <v>461951321</v>
      </c>
      <c r="O169" s="12">
        <v>68411814</v>
      </c>
      <c r="P169" s="10">
        <v>67632576</v>
      </c>
      <c r="Q169" s="10">
        <v>53641944</v>
      </c>
      <c r="R169" s="12">
        <v>189686334</v>
      </c>
      <c r="S169" s="12">
        <v>66892176</v>
      </c>
      <c r="T169" s="10">
        <v>32633077</v>
      </c>
      <c r="U169" s="10">
        <v>51614911</v>
      </c>
      <c r="V169" s="10">
        <v>151140164</v>
      </c>
      <c r="W169" s="12">
        <v>1117447338</v>
      </c>
      <c r="X169" s="12">
        <v>1238122547</v>
      </c>
      <c r="Y169" s="10">
        <v>-120675209</v>
      </c>
      <c r="Z169" s="1">
        <v>-9.7466</v>
      </c>
      <c r="AA169" s="22">
        <v>1238122547</v>
      </c>
    </row>
    <row r="170" spans="1:27" ht="12.75">
      <c r="A170" s="68" t="s">
        <v>74</v>
      </c>
      <c r="B170" s="46"/>
      <c r="C170" s="10"/>
      <c r="D170" s="11"/>
      <c r="E170" s="10"/>
      <c r="F170" s="12"/>
      <c r="G170" s="12"/>
      <c r="H170" s="10"/>
      <c r="I170" s="10"/>
      <c r="J170" s="12"/>
      <c r="K170" s="12"/>
      <c r="L170" s="10"/>
      <c r="M170" s="10"/>
      <c r="N170" s="12"/>
      <c r="O170" s="12"/>
      <c r="P170" s="10"/>
      <c r="Q170" s="10"/>
      <c r="R170" s="12"/>
      <c r="S170" s="12"/>
      <c r="T170" s="10"/>
      <c r="U170" s="10"/>
      <c r="V170" s="10"/>
      <c r="W170" s="12"/>
      <c r="X170" s="12"/>
      <c r="Y170" s="10"/>
      <c r="Z170" s="1"/>
      <c r="AA170" s="22"/>
    </row>
    <row r="171" spans="1:27" ht="12.75">
      <c r="A171" s="69" t="s">
        <v>75</v>
      </c>
      <c r="B171" s="54"/>
      <c r="C171" s="55">
        <f aca="true" t="shared" si="31" ref="C171:Y171">SUM(C167:C170)</f>
        <v>2455420896</v>
      </c>
      <c r="D171" s="56">
        <f t="shared" si="31"/>
        <v>0</v>
      </c>
      <c r="E171" s="55">
        <f t="shared" si="31"/>
        <v>3025548923</v>
      </c>
      <c r="F171" s="57">
        <f t="shared" si="31"/>
        <v>2782611452</v>
      </c>
      <c r="G171" s="57">
        <f t="shared" si="31"/>
        <v>50865776</v>
      </c>
      <c r="H171" s="55">
        <f t="shared" si="31"/>
        <v>114560128</v>
      </c>
      <c r="I171" s="55">
        <f t="shared" si="31"/>
        <v>353028468</v>
      </c>
      <c r="J171" s="57">
        <f t="shared" si="31"/>
        <v>518454372</v>
      </c>
      <c r="K171" s="57">
        <f t="shared" si="31"/>
        <v>426814345</v>
      </c>
      <c r="L171" s="55">
        <f t="shared" si="31"/>
        <v>274337474</v>
      </c>
      <c r="M171" s="55">
        <f t="shared" si="31"/>
        <v>256066824</v>
      </c>
      <c r="N171" s="57">
        <f t="shared" si="31"/>
        <v>957218643</v>
      </c>
      <c r="O171" s="57">
        <f t="shared" si="31"/>
        <v>172942847</v>
      </c>
      <c r="P171" s="55">
        <f t="shared" si="31"/>
        <v>222004455</v>
      </c>
      <c r="Q171" s="55">
        <f t="shared" si="31"/>
        <v>201838493</v>
      </c>
      <c r="R171" s="57">
        <f t="shared" si="31"/>
        <v>596785795</v>
      </c>
      <c r="S171" s="57">
        <f t="shared" si="31"/>
        <v>163103350</v>
      </c>
      <c r="T171" s="55">
        <f t="shared" si="31"/>
        <v>124296445</v>
      </c>
      <c r="U171" s="55">
        <f t="shared" si="31"/>
        <v>144192435</v>
      </c>
      <c r="V171" s="55">
        <f t="shared" si="31"/>
        <v>431592230</v>
      </c>
      <c r="W171" s="57">
        <f t="shared" si="31"/>
        <v>2504051040</v>
      </c>
      <c r="X171" s="57">
        <f t="shared" si="31"/>
        <v>2782611452</v>
      </c>
      <c r="Y171" s="55">
        <f t="shared" si="31"/>
        <v>-278560412</v>
      </c>
      <c r="Z171" s="58">
        <f>+IF(X171&lt;&gt;0,+(Y171/X171)*100,0)</f>
        <v>-10.01075488997161</v>
      </c>
      <c r="AA171" s="59">
        <f>SUM(AA167:AA170)</f>
        <v>2782611452</v>
      </c>
    </row>
    <row r="172" spans="1:27" ht="12.75">
      <c r="A172" s="70"/>
      <c r="B172" s="71"/>
      <c r="C172" s="72"/>
      <c r="D172" s="73"/>
      <c r="E172" s="72"/>
      <c r="F172" s="74"/>
      <c r="G172" s="74"/>
      <c r="H172" s="72"/>
      <c r="I172" s="72"/>
      <c r="J172" s="74"/>
      <c r="K172" s="74"/>
      <c r="L172" s="72"/>
      <c r="M172" s="72"/>
      <c r="N172" s="74"/>
      <c r="O172" s="74"/>
      <c r="P172" s="72"/>
      <c r="Q172" s="72"/>
      <c r="R172" s="74"/>
      <c r="S172" s="74"/>
      <c r="T172" s="72"/>
      <c r="U172" s="72"/>
      <c r="V172" s="72"/>
      <c r="W172" s="74"/>
      <c r="X172" s="74"/>
      <c r="Y172" s="72"/>
      <c r="Z172" s="72"/>
      <c r="AA172" s="75"/>
    </row>
    <row r="173" spans="1:27" ht="12.75">
      <c r="A173" s="5" t="s">
        <v>84</v>
      </c>
      <c r="B173" s="6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2.75">
      <c r="A174" s="8" t="s">
        <v>85</v>
      </c>
      <c r="B174" s="6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2.75">
      <c r="A175" s="8" t="s">
        <v>86</v>
      </c>
      <c r="B175" s="6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2.75">
      <c r="A176" s="8" t="s">
        <v>87</v>
      </c>
      <c r="B176" s="6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2.75">
      <c r="A177" s="9" t="s">
        <v>88</v>
      </c>
      <c r="B177" s="6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2.75">
      <c r="A178" s="8" t="s">
        <v>89</v>
      </c>
      <c r="B178" s="6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2.75">
      <c r="A179" s="8" t="s">
        <v>90</v>
      </c>
      <c r="B179" s="6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2.75">
      <c r="A180" s="8"/>
      <c r="B180" s="6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201" ht="4.5" customHeight="1"/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80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</row>
    <row r="2" spans="1:27" ht="24.75" customHeight="1">
      <c r="A2" s="26" t="s">
        <v>1</v>
      </c>
      <c r="B2" s="27" t="s">
        <v>93</v>
      </c>
      <c r="C2" s="28" t="s">
        <v>2</v>
      </c>
      <c r="D2" s="77" t="s">
        <v>3</v>
      </c>
      <c r="E2" s="78" t="s">
        <v>4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9"/>
      <c r="AA2" s="29"/>
    </row>
    <row r="3" spans="1:27" ht="24.75" customHeight="1">
      <c r="A3" s="30" t="s">
        <v>5</v>
      </c>
      <c r="B3" s="31" t="s">
        <v>93</v>
      </c>
      <c r="C3" s="32" t="s">
        <v>6</v>
      </c>
      <c r="D3" s="33" t="s">
        <v>6</v>
      </c>
      <c r="E3" s="32" t="s">
        <v>7</v>
      </c>
      <c r="F3" s="34" t="s">
        <v>8</v>
      </c>
      <c r="G3" s="35" t="s">
        <v>9</v>
      </c>
      <c r="H3" s="32" t="s">
        <v>10</v>
      </c>
      <c r="I3" s="32" t="s">
        <v>11</v>
      </c>
      <c r="J3" s="34" t="s">
        <v>12</v>
      </c>
      <c r="K3" s="35" t="s">
        <v>13</v>
      </c>
      <c r="L3" s="32" t="s">
        <v>14</v>
      </c>
      <c r="M3" s="32" t="s">
        <v>15</v>
      </c>
      <c r="N3" s="34" t="s">
        <v>16</v>
      </c>
      <c r="O3" s="35" t="s">
        <v>17</v>
      </c>
      <c r="P3" s="32" t="s">
        <v>18</v>
      </c>
      <c r="Q3" s="32" t="s">
        <v>19</v>
      </c>
      <c r="R3" s="34" t="s">
        <v>20</v>
      </c>
      <c r="S3" s="35" t="s">
        <v>21</v>
      </c>
      <c r="T3" s="32" t="s">
        <v>22</v>
      </c>
      <c r="U3" s="32" t="s">
        <v>23</v>
      </c>
      <c r="V3" s="32" t="s">
        <v>24</v>
      </c>
      <c r="W3" s="34" t="s">
        <v>25</v>
      </c>
      <c r="X3" s="35" t="s">
        <v>26</v>
      </c>
      <c r="Y3" s="32" t="s">
        <v>27</v>
      </c>
      <c r="Z3" s="34" t="s">
        <v>28</v>
      </c>
      <c r="AA3" s="36" t="s">
        <v>29</v>
      </c>
    </row>
    <row r="4" spans="1:27" ht="12.75">
      <c r="A4" s="37" t="s">
        <v>30</v>
      </c>
      <c r="B4" s="38"/>
      <c r="C4" s="39"/>
      <c r="D4" s="40"/>
      <c r="E4" s="39"/>
      <c r="F4" s="41"/>
      <c r="G4" s="41"/>
      <c r="H4" s="39"/>
      <c r="I4" s="39"/>
      <c r="J4" s="41"/>
      <c r="K4" s="41"/>
      <c r="L4" s="39"/>
      <c r="M4" s="39"/>
      <c r="N4" s="41"/>
      <c r="O4" s="41"/>
      <c r="P4" s="39"/>
      <c r="Q4" s="39"/>
      <c r="R4" s="41"/>
      <c r="S4" s="41"/>
      <c r="T4" s="39"/>
      <c r="U4" s="39"/>
      <c r="V4" s="39"/>
      <c r="W4" s="41"/>
      <c r="X4" s="41"/>
      <c r="Y4" s="39"/>
      <c r="Z4" s="42"/>
      <c r="AA4" s="43"/>
    </row>
    <row r="5" spans="1:27" ht="12.75">
      <c r="A5" s="44" t="s">
        <v>31</v>
      </c>
      <c r="B5" s="38" t="s">
        <v>32</v>
      </c>
      <c r="C5" s="39">
        <f aca="true" t="shared" si="0" ref="C5:Y5">C15+C18+C19+C22+C25+C26+SUM(C29:C35)</f>
        <v>0</v>
      </c>
      <c r="D5" s="40">
        <f t="shared" si="0"/>
        <v>0</v>
      </c>
      <c r="E5" s="39">
        <f t="shared" si="0"/>
        <v>3914172444</v>
      </c>
      <c r="F5" s="41">
        <f t="shared" si="0"/>
        <v>2937272850</v>
      </c>
      <c r="G5" s="41">
        <f t="shared" si="0"/>
        <v>139164220</v>
      </c>
      <c r="H5" s="39">
        <f t="shared" si="0"/>
        <v>214042277</v>
      </c>
      <c r="I5" s="39">
        <f t="shared" si="0"/>
        <v>160823617</v>
      </c>
      <c r="J5" s="41">
        <f t="shared" si="0"/>
        <v>514030114</v>
      </c>
      <c r="K5" s="41">
        <f t="shared" si="0"/>
        <v>487927882</v>
      </c>
      <c r="L5" s="39">
        <f t="shared" si="0"/>
        <v>-8867593</v>
      </c>
      <c r="M5" s="39">
        <f t="shared" si="0"/>
        <v>369716486</v>
      </c>
      <c r="N5" s="41">
        <f t="shared" si="0"/>
        <v>848776775</v>
      </c>
      <c r="O5" s="41">
        <f t="shared" si="0"/>
        <v>22293976</v>
      </c>
      <c r="P5" s="39">
        <f t="shared" si="0"/>
        <v>155400301</v>
      </c>
      <c r="Q5" s="39">
        <f t="shared" si="0"/>
        <v>212213098</v>
      </c>
      <c r="R5" s="41">
        <f t="shared" si="0"/>
        <v>389907375</v>
      </c>
      <c r="S5" s="41">
        <f t="shared" si="0"/>
        <v>249645389</v>
      </c>
      <c r="T5" s="39">
        <f t="shared" si="0"/>
        <v>281114</v>
      </c>
      <c r="U5" s="39">
        <f t="shared" si="0"/>
        <v>275390395</v>
      </c>
      <c r="V5" s="39">
        <f t="shared" si="0"/>
        <v>525316898</v>
      </c>
      <c r="W5" s="41">
        <f t="shared" si="0"/>
        <v>2278031162</v>
      </c>
      <c r="X5" s="41">
        <f t="shared" si="0"/>
        <v>2937272850</v>
      </c>
      <c r="Y5" s="39">
        <f t="shared" si="0"/>
        <v>-659241688</v>
      </c>
      <c r="Z5" s="42">
        <f>+IF(X5&lt;&gt;0,+(Y5/X5)*100,0)</f>
        <v>-22.444005772225076</v>
      </c>
      <c r="AA5" s="43">
        <f>AA15+AA18+AA19+AA22+AA25+AA26+SUM(AA29:AA35)</f>
        <v>2937272850</v>
      </c>
    </row>
    <row r="6" spans="1:27" ht="12.75">
      <c r="A6" s="45" t="s">
        <v>33</v>
      </c>
      <c r="B6" s="46"/>
      <c r="C6" s="10"/>
      <c r="D6" s="11"/>
      <c r="E6" s="10">
        <v>984759968</v>
      </c>
      <c r="F6" s="12">
        <v>910862100</v>
      </c>
      <c r="G6" s="12">
        <v>11077000</v>
      </c>
      <c r="H6" s="10">
        <v>35634000</v>
      </c>
      <c r="I6" s="10">
        <v>127571000</v>
      </c>
      <c r="J6" s="12">
        <v>174282000</v>
      </c>
      <c r="K6" s="12">
        <v>70228000</v>
      </c>
      <c r="L6" s="10">
        <v>92913000</v>
      </c>
      <c r="M6" s="10">
        <v>83845684</v>
      </c>
      <c r="N6" s="12">
        <v>246986684</v>
      </c>
      <c r="O6" s="12">
        <v>-54258392</v>
      </c>
      <c r="P6" s="10">
        <v>57353742</v>
      </c>
      <c r="Q6" s="10">
        <v>76079442</v>
      </c>
      <c r="R6" s="12">
        <v>79174792</v>
      </c>
      <c r="S6" s="12">
        <v>115047334</v>
      </c>
      <c r="T6" s="10"/>
      <c r="U6" s="10">
        <v>59297099</v>
      </c>
      <c r="V6" s="10">
        <v>174344433</v>
      </c>
      <c r="W6" s="12">
        <v>674787909</v>
      </c>
      <c r="X6" s="12">
        <v>910862100</v>
      </c>
      <c r="Y6" s="10">
        <v>-236074191</v>
      </c>
      <c r="Z6" s="1">
        <v>-25.9177</v>
      </c>
      <c r="AA6" s="22">
        <v>910862100</v>
      </c>
    </row>
    <row r="7" spans="1:27" ht="12.75">
      <c r="A7" s="45" t="s">
        <v>34</v>
      </c>
      <c r="B7" s="46"/>
      <c r="C7" s="10"/>
      <c r="D7" s="11"/>
      <c r="E7" s="10">
        <v>39999998</v>
      </c>
      <c r="F7" s="12">
        <v>30000004</v>
      </c>
      <c r="G7" s="12"/>
      <c r="H7" s="10">
        <v>759000</v>
      </c>
      <c r="I7" s="10">
        <v>3313000</v>
      </c>
      <c r="J7" s="12">
        <v>4072000</v>
      </c>
      <c r="K7" s="12">
        <v>948000</v>
      </c>
      <c r="L7" s="10">
        <v>854000</v>
      </c>
      <c r="M7" s="10">
        <v>1478211</v>
      </c>
      <c r="N7" s="12">
        <v>3280211</v>
      </c>
      <c r="O7" s="12">
        <v>32618</v>
      </c>
      <c r="P7" s="10"/>
      <c r="Q7" s="10">
        <v>468094</v>
      </c>
      <c r="R7" s="12">
        <v>500712</v>
      </c>
      <c r="S7" s="12">
        <v>803563</v>
      </c>
      <c r="T7" s="10"/>
      <c r="U7" s="10">
        <v>646484</v>
      </c>
      <c r="V7" s="10">
        <v>1450047</v>
      </c>
      <c r="W7" s="12">
        <v>9302970</v>
      </c>
      <c r="X7" s="12">
        <v>30000004</v>
      </c>
      <c r="Y7" s="10">
        <v>-20697034</v>
      </c>
      <c r="Z7" s="1">
        <v>-68.9901</v>
      </c>
      <c r="AA7" s="22">
        <v>30000004</v>
      </c>
    </row>
    <row r="8" spans="1:27" ht="12.75">
      <c r="A8" s="45" t="s">
        <v>35</v>
      </c>
      <c r="B8" s="46"/>
      <c r="C8" s="10"/>
      <c r="D8" s="11"/>
      <c r="E8" s="10">
        <v>486392998</v>
      </c>
      <c r="F8" s="12">
        <v>220959838</v>
      </c>
      <c r="G8" s="12">
        <v>4009000</v>
      </c>
      <c r="H8" s="10">
        <v>9199000</v>
      </c>
      <c r="I8" s="10">
        <v>76152000</v>
      </c>
      <c r="J8" s="12">
        <v>89360000</v>
      </c>
      <c r="K8" s="12">
        <v>19630000</v>
      </c>
      <c r="L8" s="10">
        <v>68876000</v>
      </c>
      <c r="M8" s="10">
        <v>51995987</v>
      </c>
      <c r="N8" s="12">
        <v>140501987</v>
      </c>
      <c r="O8" s="12">
        <v>33705307</v>
      </c>
      <c r="P8" s="10">
        <v>32891031</v>
      </c>
      <c r="Q8" s="10">
        <v>41286654</v>
      </c>
      <c r="R8" s="12">
        <v>107882992</v>
      </c>
      <c r="S8" s="12">
        <v>35424984</v>
      </c>
      <c r="T8" s="10"/>
      <c r="U8" s="10">
        <v>80578623</v>
      </c>
      <c r="V8" s="10">
        <v>116003607</v>
      </c>
      <c r="W8" s="12">
        <v>453748586</v>
      </c>
      <c r="X8" s="12">
        <v>220959838</v>
      </c>
      <c r="Y8" s="10">
        <v>232788748</v>
      </c>
      <c r="Z8" s="1">
        <v>105.3534</v>
      </c>
      <c r="AA8" s="22">
        <v>220959838</v>
      </c>
    </row>
    <row r="9" spans="1:27" ht="12.75">
      <c r="A9" s="45" t="s">
        <v>36</v>
      </c>
      <c r="B9" s="46"/>
      <c r="C9" s="10"/>
      <c r="D9" s="11"/>
      <c r="E9" s="10">
        <v>822399014</v>
      </c>
      <c r="F9" s="12">
        <v>345854926</v>
      </c>
      <c r="G9" s="12">
        <v>120471000</v>
      </c>
      <c r="H9" s="10">
        <v>218141000</v>
      </c>
      <c r="I9" s="10">
        <v>-53293000</v>
      </c>
      <c r="J9" s="12">
        <v>285319000</v>
      </c>
      <c r="K9" s="12">
        <v>76908000</v>
      </c>
      <c r="L9" s="10">
        <v>18909000</v>
      </c>
      <c r="M9" s="10">
        <v>86595384</v>
      </c>
      <c r="N9" s="12">
        <v>182412384</v>
      </c>
      <c r="O9" s="12">
        <v>20371983</v>
      </c>
      <c r="P9" s="10">
        <v>17528969</v>
      </c>
      <c r="Q9" s="10">
        <v>26203255</v>
      </c>
      <c r="R9" s="12">
        <v>64104207</v>
      </c>
      <c r="S9" s="12">
        <v>30991782</v>
      </c>
      <c r="T9" s="10"/>
      <c r="U9" s="10">
        <v>20712269</v>
      </c>
      <c r="V9" s="10">
        <v>51704051</v>
      </c>
      <c r="W9" s="12">
        <v>583539642</v>
      </c>
      <c r="X9" s="12">
        <v>345854926</v>
      </c>
      <c r="Y9" s="10">
        <v>237684716</v>
      </c>
      <c r="Z9" s="1">
        <v>68.7238</v>
      </c>
      <c r="AA9" s="22">
        <v>345854926</v>
      </c>
    </row>
    <row r="10" spans="1:27" ht="12.75">
      <c r="A10" s="45" t="s">
        <v>37</v>
      </c>
      <c r="B10" s="46"/>
      <c r="C10" s="10"/>
      <c r="D10" s="11"/>
      <c r="E10" s="10">
        <v>50000000</v>
      </c>
      <c r="F10" s="12">
        <v>105800368</v>
      </c>
      <c r="G10" s="12">
        <v>980000</v>
      </c>
      <c r="H10" s="10">
        <v>-980000</v>
      </c>
      <c r="I10" s="10">
        <v>2972000</v>
      </c>
      <c r="J10" s="12">
        <v>2972000</v>
      </c>
      <c r="K10" s="12">
        <v>883000</v>
      </c>
      <c r="L10" s="10">
        <v>3964000</v>
      </c>
      <c r="M10" s="10"/>
      <c r="N10" s="12">
        <v>4847000</v>
      </c>
      <c r="O10" s="12">
        <v>1812215</v>
      </c>
      <c r="P10" s="10">
        <v>333013</v>
      </c>
      <c r="Q10" s="10">
        <v>661915</v>
      </c>
      <c r="R10" s="12">
        <v>2807143</v>
      </c>
      <c r="S10" s="12">
        <v>986680</v>
      </c>
      <c r="T10" s="10"/>
      <c r="U10" s="10">
        <v>2511000</v>
      </c>
      <c r="V10" s="10">
        <v>3497680</v>
      </c>
      <c r="W10" s="12">
        <v>14123823</v>
      </c>
      <c r="X10" s="12">
        <v>105800368</v>
      </c>
      <c r="Y10" s="10">
        <v>-91676545</v>
      </c>
      <c r="Z10" s="1">
        <v>-86.6505</v>
      </c>
      <c r="AA10" s="22">
        <v>105800368</v>
      </c>
    </row>
    <row r="11" spans="1:27" ht="12.75">
      <c r="A11" s="45" t="s">
        <v>38</v>
      </c>
      <c r="B11" s="46"/>
      <c r="C11" s="10"/>
      <c r="D11" s="11"/>
      <c r="E11" s="10">
        <v>250126462</v>
      </c>
      <c r="F11" s="12">
        <v>47690194</v>
      </c>
      <c r="G11" s="12"/>
      <c r="H11" s="10">
        <v>3240000</v>
      </c>
      <c r="I11" s="10">
        <v>4198000</v>
      </c>
      <c r="J11" s="12">
        <v>7438000</v>
      </c>
      <c r="K11" s="12">
        <v>4371000</v>
      </c>
      <c r="L11" s="10">
        <v>28773000</v>
      </c>
      <c r="M11" s="10">
        <v>32298744</v>
      </c>
      <c r="N11" s="12">
        <v>65442744</v>
      </c>
      <c r="O11" s="12">
        <v>5143592</v>
      </c>
      <c r="P11" s="10">
        <v>963000</v>
      </c>
      <c r="Q11" s="10">
        <v>14945572</v>
      </c>
      <c r="R11" s="12">
        <v>21052164</v>
      </c>
      <c r="S11" s="12">
        <v>1779989</v>
      </c>
      <c r="T11" s="10"/>
      <c r="U11" s="10">
        <v>15671631</v>
      </c>
      <c r="V11" s="10">
        <v>17451620</v>
      </c>
      <c r="W11" s="12">
        <v>111384528</v>
      </c>
      <c r="X11" s="12">
        <v>47690194</v>
      </c>
      <c r="Y11" s="10">
        <v>63694334</v>
      </c>
      <c r="Z11" s="1">
        <v>133.5586</v>
      </c>
      <c r="AA11" s="22">
        <v>47690194</v>
      </c>
    </row>
    <row r="12" spans="1:27" ht="12.75">
      <c r="A12" s="45" t="s">
        <v>39</v>
      </c>
      <c r="B12" s="38"/>
      <c r="C12" s="10"/>
      <c r="D12" s="11"/>
      <c r="E12" s="10"/>
      <c r="F12" s="12"/>
      <c r="G12" s="12"/>
      <c r="H12" s="10"/>
      <c r="I12" s="10"/>
      <c r="J12" s="12"/>
      <c r="K12" s="12"/>
      <c r="L12" s="10"/>
      <c r="M12" s="10"/>
      <c r="N12" s="12"/>
      <c r="O12" s="12"/>
      <c r="P12" s="10"/>
      <c r="Q12" s="10"/>
      <c r="R12" s="12"/>
      <c r="S12" s="12"/>
      <c r="T12" s="10"/>
      <c r="U12" s="10"/>
      <c r="V12" s="10"/>
      <c r="W12" s="12"/>
      <c r="X12" s="12"/>
      <c r="Y12" s="10"/>
      <c r="Z12" s="1"/>
      <c r="AA12" s="22"/>
    </row>
    <row r="13" spans="1:27" ht="12.75">
      <c r="A13" s="45" t="s">
        <v>40</v>
      </c>
      <c r="B13" s="38"/>
      <c r="C13" s="13"/>
      <c r="D13" s="14"/>
      <c r="E13" s="13"/>
      <c r="F13" s="15"/>
      <c r="G13" s="15"/>
      <c r="H13" s="13"/>
      <c r="I13" s="13"/>
      <c r="J13" s="15"/>
      <c r="K13" s="15"/>
      <c r="L13" s="13"/>
      <c r="M13" s="13"/>
      <c r="N13" s="15"/>
      <c r="O13" s="15"/>
      <c r="P13" s="13"/>
      <c r="Q13" s="13"/>
      <c r="R13" s="15"/>
      <c r="S13" s="15"/>
      <c r="T13" s="13"/>
      <c r="U13" s="13"/>
      <c r="V13" s="13"/>
      <c r="W13" s="15"/>
      <c r="X13" s="15"/>
      <c r="Y13" s="13"/>
      <c r="Z13" s="2"/>
      <c r="AA13" s="23"/>
    </row>
    <row r="14" spans="1:27" ht="12.75">
      <c r="A14" s="45" t="s">
        <v>41</v>
      </c>
      <c r="B14" s="38"/>
      <c r="C14" s="16"/>
      <c r="D14" s="17"/>
      <c r="E14" s="16">
        <v>32224996</v>
      </c>
      <c r="F14" s="18">
        <v>54999994</v>
      </c>
      <c r="G14" s="18">
        <v>23000</v>
      </c>
      <c r="H14" s="16">
        <v>3218000</v>
      </c>
      <c r="I14" s="16">
        <v>940000</v>
      </c>
      <c r="J14" s="18">
        <v>4181000</v>
      </c>
      <c r="K14" s="18">
        <v>2826000</v>
      </c>
      <c r="L14" s="16">
        <v>2712000</v>
      </c>
      <c r="M14" s="16">
        <v>1071180</v>
      </c>
      <c r="N14" s="18">
        <v>6609180</v>
      </c>
      <c r="O14" s="18">
        <v>21000</v>
      </c>
      <c r="P14" s="16"/>
      <c r="Q14" s="16">
        <v>138000</v>
      </c>
      <c r="R14" s="18">
        <v>159000</v>
      </c>
      <c r="S14" s="18">
        <v>2781339</v>
      </c>
      <c r="T14" s="16"/>
      <c r="U14" s="16">
        <v>7906189</v>
      </c>
      <c r="V14" s="16">
        <v>10687528</v>
      </c>
      <c r="W14" s="18">
        <v>21636708</v>
      </c>
      <c r="X14" s="18">
        <v>54999994</v>
      </c>
      <c r="Y14" s="16">
        <v>-33363286</v>
      </c>
      <c r="Z14" s="3">
        <v>-60.6605</v>
      </c>
      <c r="AA14" s="24">
        <v>54999994</v>
      </c>
    </row>
    <row r="15" spans="1:27" ht="12.75">
      <c r="A15" s="47" t="s">
        <v>42</v>
      </c>
      <c r="B15" s="38"/>
      <c r="C15" s="10">
        <f aca="true" t="shared" si="1" ref="C15:Y15">SUM(C6:C14)</f>
        <v>0</v>
      </c>
      <c r="D15" s="11">
        <f t="shared" si="1"/>
        <v>0</v>
      </c>
      <c r="E15" s="10">
        <f t="shared" si="1"/>
        <v>2665903436</v>
      </c>
      <c r="F15" s="12">
        <f t="shared" si="1"/>
        <v>1716167424</v>
      </c>
      <c r="G15" s="12">
        <f t="shared" si="1"/>
        <v>136560000</v>
      </c>
      <c r="H15" s="10">
        <f t="shared" si="1"/>
        <v>269211000</v>
      </c>
      <c r="I15" s="10">
        <f t="shared" si="1"/>
        <v>161853000</v>
      </c>
      <c r="J15" s="12">
        <f t="shared" si="1"/>
        <v>567624000</v>
      </c>
      <c r="K15" s="12">
        <f t="shared" si="1"/>
        <v>175794000</v>
      </c>
      <c r="L15" s="10">
        <f t="shared" si="1"/>
        <v>217001000</v>
      </c>
      <c r="M15" s="10">
        <f t="shared" si="1"/>
        <v>257285190</v>
      </c>
      <c r="N15" s="12">
        <f t="shared" si="1"/>
        <v>650080190</v>
      </c>
      <c r="O15" s="12">
        <f t="shared" si="1"/>
        <v>6828323</v>
      </c>
      <c r="P15" s="10">
        <f t="shared" si="1"/>
        <v>109069755</v>
      </c>
      <c r="Q15" s="10">
        <f t="shared" si="1"/>
        <v>159782932</v>
      </c>
      <c r="R15" s="12">
        <f t="shared" si="1"/>
        <v>275681010</v>
      </c>
      <c r="S15" s="12">
        <f t="shared" si="1"/>
        <v>187815671</v>
      </c>
      <c r="T15" s="10">
        <f t="shared" si="1"/>
        <v>0</v>
      </c>
      <c r="U15" s="10">
        <f t="shared" si="1"/>
        <v>187323295</v>
      </c>
      <c r="V15" s="10">
        <f t="shared" si="1"/>
        <v>375138966</v>
      </c>
      <c r="W15" s="12">
        <f t="shared" si="1"/>
        <v>1868524166</v>
      </c>
      <c r="X15" s="12">
        <f t="shared" si="1"/>
        <v>1716167424</v>
      </c>
      <c r="Y15" s="10">
        <f t="shared" si="1"/>
        <v>152356742</v>
      </c>
      <c r="Z15" s="1">
        <f>+IF(X15&lt;&gt;0,+(Y15/X15)*100,0)</f>
        <v>8.877731850013253</v>
      </c>
      <c r="AA15" s="22">
        <f>SUM(AA6:AA14)</f>
        <v>1716167424</v>
      </c>
    </row>
    <row r="16" spans="1:27" ht="12.75">
      <c r="A16" s="48" t="s">
        <v>43</v>
      </c>
      <c r="B16" s="49"/>
      <c r="C16" s="10"/>
      <c r="D16" s="11"/>
      <c r="E16" s="10">
        <v>220100002</v>
      </c>
      <c r="F16" s="12">
        <v>167869990</v>
      </c>
      <c r="G16" s="12"/>
      <c r="H16" s="10"/>
      <c r="I16" s="10">
        <v>1791000</v>
      </c>
      <c r="J16" s="12">
        <v>1791000</v>
      </c>
      <c r="K16" s="12">
        <v>-2126000</v>
      </c>
      <c r="L16" s="10">
        <v>-16334000</v>
      </c>
      <c r="M16" s="10">
        <v>26594000</v>
      </c>
      <c r="N16" s="12">
        <v>8134000</v>
      </c>
      <c r="O16" s="12">
        <v>5150000</v>
      </c>
      <c r="P16" s="10">
        <v>3852000</v>
      </c>
      <c r="Q16" s="10">
        <v>10318000</v>
      </c>
      <c r="R16" s="12">
        <v>19320000</v>
      </c>
      <c r="S16" s="12">
        <v>4293000</v>
      </c>
      <c r="T16" s="10"/>
      <c r="U16" s="10">
        <v>10045000</v>
      </c>
      <c r="V16" s="10">
        <v>14338000</v>
      </c>
      <c r="W16" s="12">
        <v>43583000</v>
      </c>
      <c r="X16" s="12">
        <v>167869990</v>
      </c>
      <c r="Y16" s="10">
        <v>-124286990</v>
      </c>
      <c r="Z16" s="1">
        <v>-74.0376</v>
      </c>
      <c r="AA16" s="22">
        <v>167869990</v>
      </c>
    </row>
    <row r="17" spans="1:27" ht="12.75">
      <c r="A17" s="48" t="s">
        <v>44</v>
      </c>
      <c r="B17" s="38"/>
      <c r="C17" s="16"/>
      <c r="D17" s="17"/>
      <c r="E17" s="16"/>
      <c r="F17" s="18">
        <v>40375134</v>
      </c>
      <c r="G17" s="18"/>
      <c r="H17" s="16"/>
      <c r="I17" s="16"/>
      <c r="J17" s="18"/>
      <c r="K17" s="18"/>
      <c r="L17" s="16"/>
      <c r="M17" s="16"/>
      <c r="N17" s="18"/>
      <c r="O17" s="18"/>
      <c r="P17" s="16"/>
      <c r="Q17" s="16"/>
      <c r="R17" s="18"/>
      <c r="S17" s="18"/>
      <c r="T17" s="16"/>
      <c r="U17" s="16"/>
      <c r="V17" s="16"/>
      <c r="W17" s="18"/>
      <c r="X17" s="18">
        <v>40375134</v>
      </c>
      <c r="Y17" s="16">
        <v>-40375134</v>
      </c>
      <c r="Z17" s="3">
        <v>-100</v>
      </c>
      <c r="AA17" s="24">
        <v>40375134</v>
      </c>
    </row>
    <row r="18" spans="1:27" ht="12.75">
      <c r="A18" s="47" t="s">
        <v>45</v>
      </c>
      <c r="B18" s="38"/>
      <c r="C18" s="19">
        <f aca="true" t="shared" si="2" ref="C18:Y18">SUM(C16:C17)</f>
        <v>0</v>
      </c>
      <c r="D18" s="20">
        <f t="shared" si="2"/>
        <v>0</v>
      </c>
      <c r="E18" s="19">
        <f t="shared" si="2"/>
        <v>220100002</v>
      </c>
      <c r="F18" s="21">
        <f t="shared" si="2"/>
        <v>208245124</v>
      </c>
      <c r="G18" s="21">
        <f t="shared" si="2"/>
        <v>0</v>
      </c>
      <c r="H18" s="19">
        <f t="shared" si="2"/>
        <v>0</v>
      </c>
      <c r="I18" s="19">
        <f t="shared" si="2"/>
        <v>1791000</v>
      </c>
      <c r="J18" s="21">
        <f t="shared" si="2"/>
        <v>1791000</v>
      </c>
      <c r="K18" s="21">
        <f t="shared" si="2"/>
        <v>-2126000</v>
      </c>
      <c r="L18" s="19">
        <f t="shared" si="2"/>
        <v>-16334000</v>
      </c>
      <c r="M18" s="19">
        <f t="shared" si="2"/>
        <v>26594000</v>
      </c>
      <c r="N18" s="21">
        <f t="shared" si="2"/>
        <v>8134000</v>
      </c>
      <c r="O18" s="21">
        <f t="shared" si="2"/>
        <v>5150000</v>
      </c>
      <c r="P18" s="19">
        <f t="shared" si="2"/>
        <v>3852000</v>
      </c>
      <c r="Q18" s="19">
        <f t="shared" si="2"/>
        <v>10318000</v>
      </c>
      <c r="R18" s="21">
        <f t="shared" si="2"/>
        <v>19320000</v>
      </c>
      <c r="S18" s="21">
        <f t="shared" si="2"/>
        <v>4293000</v>
      </c>
      <c r="T18" s="19">
        <f t="shared" si="2"/>
        <v>0</v>
      </c>
      <c r="U18" s="19">
        <f t="shared" si="2"/>
        <v>10045000</v>
      </c>
      <c r="V18" s="19">
        <f t="shared" si="2"/>
        <v>14338000</v>
      </c>
      <c r="W18" s="21">
        <f t="shared" si="2"/>
        <v>43583000</v>
      </c>
      <c r="X18" s="21">
        <f t="shared" si="2"/>
        <v>208245124</v>
      </c>
      <c r="Y18" s="19">
        <f t="shared" si="2"/>
        <v>-164662124</v>
      </c>
      <c r="Z18" s="4">
        <f>+IF(X18&lt;&gt;0,+(Y18/X18)*100,0)</f>
        <v>-79.07129868740648</v>
      </c>
      <c r="AA18" s="25">
        <f>SUM(AA16:AA17)</f>
        <v>208245124</v>
      </c>
    </row>
    <row r="19" spans="1:27" ht="12.75">
      <c r="A19" s="50" t="s">
        <v>91</v>
      </c>
      <c r="B19" s="38"/>
      <c r="C19" s="10"/>
      <c r="D19" s="11"/>
      <c r="E19" s="10">
        <v>4000002</v>
      </c>
      <c r="F19" s="12"/>
      <c r="G19" s="12"/>
      <c r="H19" s="10"/>
      <c r="I19" s="10"/>
      <c r="J19" s="12"/>
      <c r="K19" s="12"/>
      <c r="L19" s="10"/>
      <c r="M19" s="10"/>
      <c r="N19" s="12"/>
      <c r="O19" s="12"/>
      <c r="P19" s="10"/>
      <c r="Q19" s="10"/>
      <c r="R19" s="12"/>
      <c r="S19" s="12"/>
      <c r="T19" s="10"/>
      <c r="U19" s="10"/>
      <c r="V19" s="10"/>
      <c r="W19" s="12"/>
      <c r="X19" s="12"/>
      <c r="Y19" s="10"/>
      <c r="Z19" s="1"/>
      <c r="AA19" s="22"/>
    </row>
    <row r="20" spans="1:27" ht="12.75">
      <c r="A20" s="48" t="s">
        <v>46</v>
      </c>
      <c r="B20" s="38"/>
      <c r="C20" s="13"/>
      <c r="D20" s="14"/>
      <c r="E20" s="13">
        <v>55200000</v>
      </c>
      <c r="F20" s="15"/>
      <c r="G20" s="15"/>
      <c r="H20" s="13"/>
      <c r="I20" s="13">
        <v>1663000</v>
      </c>
      <c r="J20" s="15">
        <v>1663000</v>
      </c>
      <c r="K20" s="15"/>
      <c r="L20" s="13"/>
      <c r="M20" s="13">
        <v>6681000</v>
      </c>
      <c r="N20" s="15">
        <v>6681000</v>
      </c>
      <c r="O20" s="15">
        <v>613000</v>
      </c>
      <c r="P20" s="13">
        <v>575000</v>
      </c>
      <c r="Q20" s="13">
        <v>1613000</v>
      </c>
      <c r="R20" s="15">
        <v>2801000</v>
      </c>
      <c r="S20" s="15"/>
      <c r="T20" s="13"/>
      <c r="U20" s="13">
        <v>461000</v>
      </c>
      <c r="V20" s="13">
        <v>461000</v>
      </c>
      <c r="W20" s="15">
        <v>11606000</v>
      </c>
      <c r="X20" s="15"/>
      <c r="Y20" s="13">
        <v>11606000</v>
      </c>
      <c r="Z20" s="2"/>
      <c r="AA20" s="23"/>
    </row>
    <row r="21" spans="1:27" ht="12.75">
      <c r="A21" s="48" t="s">
        <v>47</v>
      </c>
      <c r="B21" s="38"/>
      <c r="C21" s="16"/>
      <c r="D21" s="17"/>
      <c r="E21" s="16"/>
      <c r="F21" s="18"/>
      <c r="G21" s="18"/>
      <c r="H21" s="16"/>
      <c r="I21" s="16"/>
      <c r="J21" s="18"/>
      <c r="K21" s="18"/>
      <c r="L21" s="16"/>
      <c r="M21" s="16"/>
      <c r="N21" s="18"/>
      <c r="O21" s="18"/>
      <c r="P21" s="16"/>
      <c r="Q21" s="16"/>
      <c r="R21" s="18"/>
      <c r="S21" s="18"/>
      <c r="T21" s="16"/>
      <c r="U21" s="16"/>
      <c r="V21" s="16"/>
      <c r="W21" s="18"/>
      <c r="X21" s="18"/>
      <c r="Y21" s="16"/>
      <c r="Z21" s="3"/>
      <c r="AA21" s="24"/>
    </row>
    <row r="22" spans="1:27" ht="12.75">
      <c r="A22" s="47" t="s">
        <v>48</v>
      </c>
      <c r="B22" s="38"/>
      <c r="C22" s="10">
        <f aca="true" t="shared" si="3" ref="C22:Y22">SUM(C20:C21)</f>
        <v>0</v>
      </c>
      <c r="D22" s="11">
        <f t="shared" si="3"/>
        <v>0</v>
      </c>
      <c r="E22" s="10">
        <f t="shared" si="3"/>
        <v>55200000</v>
      </c>
      <c r="F22" s="12">
        <f t="shared" si="3"/>
        <v>0</v>
      </c>
      <c r="G22" s="12">
        <f t="shared" si="3"/>
        <v>0</v>
      </c>
      <c r="H22" s="10">
        <f t="shared" si="3"/>
        <v>0</v>
      </c>
      <c r="I22" s="10">
        <f t="shared" si="3"/>
        <v>1663000</v>
      </c>
      <c r="J22" s="12">
        <f t="shared" si="3"/>
        <v>1663000</v>
      </c>
      <c r="K22" s="12">
        <f t="shared" si="3"/>
        <v>0</v>
      </c>
      <c r="L22" s="10">
        <f t="shared" si="3"/>
        <v>0</v>
      </c>
      <c r="M22" s="10">
        <f t="shared" si="3"/>
        <v>6681000</v>
      </c>
      <c r="N22" s="12">
        <f t="shared" si="3"/>
        <v>6681000</v>
      </c>
      <c r="O22" s="12">
        <f t="shared" si="3"/>
        <v>613000</v>
      </c>
      <c r="P22" s="10">
        <f t="shared" si="3"/>
        <v>575000</v>
      </c>
      <c r="Q22" s="10">
        <f t="shared" si="3"/>
        <v>1613000</v>
      </c>
      <c r="R22" s="12">
        <f t="shared" si="3"/>
        <v>2801000</v>
      </c>
      <c r="S22" s="12">
        <f t="shared" si="3"/>
        <v>0</v>
      </c>
      <c r="T22" s="10">
        <f t="shared" si="3"/>
        <v>0</v>
      </c>
      <c r="U22" s="10">
        <f t="shared" si="3"/>
        <v>461000</v>
      </c>
      <c r="V22" s="10">
        <f t="shared" si="3"/>
        <v>461000</v>
      </c>
      <c r="W22" s="12">
        <f t="shared" si="3"/>
        <v>11606000</v>
      </c>
      <c r="X22" s="12">
        <f t="shared" si="3"/>
        <v>0</v>
      </c>
      <c r="Y22" s="10">
        <f t="shared" si="3"/>
        <v>11606000</v>
      </c>
      <c r="Z22" s="1">
        <f>+IF(X22&lt;&gt;0,+(Y22/X22)*100,0)</f>
        <v>0</v>
      </c>
      <c r="AA22" s="22">
        <f>SUM(AA20:AA21)</f>
        <v>0</v>
      </c>
    </row>
    <row r="23" spans="1:27" ht="12.75">
      <c r="A23" s="48" t="s">
        <v>49</v>
      </c>
      <c r="B23" s="49"/>
      <c r="C23" s="10"/>
      <c r="D23" s="11"/>
      <c r="E23" s="10">
        <v>285859006</v>
      </c>
      <c r="F23" s="12">
        <v>26964002</v>
      </c>
      <c r="G23" s="12">
        <v>1380225</v>
      </c>
      <c r="H23" s="10">
        <v>-65691489</v>
      </c>
      <c r="I23" s="10">
        <v>29614338</v>
      </c>
      <c r="J23" s="12">
        <v>-34696926</v>
      </c>
      <c r="K23" s="12">
        <v>18908000</v>
      </c>
      <c r="L23" s="10"/>
      <c r="M23" s="10"/>
      <c r="N23" s="12">
        <v>18908000</v>
      </c>
      <c r="O23" s="12">
        <v>3204639</v>
      </c>
      <c r="P23" s="10">
        <v>21788770</v>
      </c>
      <c r="Q23" s="10">
        <v>27499000</v>
      </c>
      <c r="R23" s="12">
        <v>52492409</v>
      </c>
      <c r="S23" s="12"/>
      <c r="T23" s="10"/>
      <c r="U23" s="10">
        <v>56592547</v>
      </c>
      <c r="V23" s="10">
        <v>56592547</v>
      </c>
      <c r="W23" s="12">
        <v>93296030</v>
      </c>
      <c r="X23" s="12">
        <v>26964002</v>
      </c>
      <c r="Y23" s="10">
        <v>66332028</v>
      </c>
      <c r="Z23" s="1">
        <v>246.0022</v>
      </c>
      <c r="AA23" s="22">
        <v>26964002</v>
      </c>
    </row>
    <row r="24" spans="1:27" ht="12.75">
      <c r="A24" s="48" t="s">
        <v>50</v>
      </c>
      <c r="B24" s="38"/>
      <c r="C24" s="16"/>
      <c r="D24" s="17"/>
      <c r="E24" s="16"/>
      <c r="F24" s="18">
        <v>292873268</v>
      </c>
      <c r="G24" s="18"/>
      <c r="H24" s="16"/>
      <c r="I24" s="16"/>
      <c r="J24" s="18"/>
      <c r="K24" s="18"/>
      <c r="L24" s="16"/>
      <c r="M24" s="16"/>
      <c r="N24" s="18"/>
      <c r="O24" s="18"/>
      <c r="P24" s="16"/>
      <c r="Q24" s="16"/>
      <c r="R24" s="18"/>
      <c r="S24" s="18"/>
      <c r="T24" s="16"/>
      <c r="U24" s="16"/>
      <c r="V24" s="16"/>
      <c r="W24" s="18"/>
      <c r="X24" s="18">
        <v>292873268</v>
      </c>
      <c r="Y24" s="16">
        <v>-292873268</v>
      </c>
      <c r="Z24" s="3">
        <v>-100</v>
      </c>
      <c r="AA24" s="24">
        <v>292873268</v>
      </c>
    </row>
    <row r="25" spans="1:27" ht="12.75">
      <c r="A25" s="47" t="s">
        <v>92</v>
      </c>
      <c r="B25" s="38"/>
      <c r="C25" s="19">
        <f aca="true" t="shared" si="4" ref="C25:Y25">SUM(C23:C24)</f>
        <v>0</v>
      </c>
      <c r="D25" s="20">
        <f t="shared" si="4"/>
        <v>0</v>
      </c>
      <c r="E25" s="19">
        <f t="shared" si="4"/>
        <v>285859006</v>
      </c>
      <c r="F25" s="21">
        <f t="shared" si="4"/>
        <v>319837270</v>
      </c>
      <c r="G25" s="21">
        <f t="shared" si="4"/>
        <v>1380225</v>
      </c>
      <c r="H25" s="19">
        <f t="shared" si="4"/>
        <v>-65691489</v>
      </c>
      <c r="I25" s="19">
        <f t="shared" si="4"/>
        <v>29614338</v>
      </c>
      <c r="J25" s="21">
        <f t="shared" si="4"/>
        <v>-34696926</v>
      </c>
      <c r="K25" s="21">
        <f t="shared" si="4"/>
        <v>18908000</v>
      </c>
      <c r="L25" s="19">
        <f t="shared" si="4"/>
        <v>0</v>
      </c>
      <c r="M25" s="19">
        <f t="shared" si="4"/>
        <v>0</v>
      </c>
      <c r="N25" s="21">
        <f t="shared" si="4"/>
        <v>18908000</v>
      </c>
      <c r="O25" s="21">
        <f t="shared" si="4"/>
        <v>3204639</v>
      </c>
      <c r="P25" s="19">
        <f t="shared" si="4"/>
        <v>21788770</v>
      </c>
      <c r="Q25" s="19">
        <f t="shared" si="4"/>
        <v>27499000</v>
      </c>
      <c r="R25" s="21">
        <f t="shared" si="4"/>
        <v>52492409</v>
      </c>
      <c r="S25" s="21">
        <f t="shared" si="4"/>
        <v>0</v>
      </c>
      <c r="T25" s="19">
        <f t="shared" si="4"/>
        <v>0</v>
      </c>
      <c r="U25" s="19">
        <f t="shared" si="4"/>
        <v>56592547</v>
      </c>
      <c r="V25" s="19">
        <f t="shared" si="4"/>
        <v>56592547</v>
      </c>
      <c r="W25" s="21">
        <f t="shared" si="4"/>
        <v>93296030</v>
      </c>
      <c r="X25" s="21">
        <f t="shared" si="4"/>
        <v>319837270</v>
      </c>
      <c r="Y25" s="19">
        <f t="shared" si="4"/>
        <v>-226541240</v>
      </c>
      <c r="Z25" s="4">
        <f>+IF(X25&lt;&gt;0,+(Y25/X25)*100,0)</f>
        <v>-70.8301568481997</v>
      </c>
      <c r="AA25" s="25">
        <f>SUM(AA23:AA24)</f>
        <v>319837270</v>
      </c>
    </row>
    <row r="26" spans="1:27" ht="12.75">
      <c r="A26" s="50" t="s">
        <v>51</v>
      </c>
      <c r="B26" s="38"/>
      <c r="C26" s="10"/>
      <c r="D26" s="11"/>
      <c r="E26" s="10"/>
      <c r="F26" s="12"/>
      <c r="G26" s="12"/>
      <c r="H26" s="10"/>
      <c r="I26" s="10"/>
      <c r="J26" s="12"/>
      <c r="K26" s="12"/>
      <c r="L26" s="10"/>
      <c r="M26" s="10"/>
      <c r="N26" s="12"/>
      <c r="O26" s="12"/>
      <c r="P26" s="10"/>
      <c r="Q26" s="10"/>
      <c r="R26" s="12"/>
      <c r="S26" s="12"/>
      <c r="T26" s="10"/>
      <c r="U26" s="10"/>
      <c r="V26" s="10"/>
      <c r="W26" s="12"/>
      <c r="X26" s="12"/>
      <c r="Y26" s="10"/>
      <c r="Z26" s="1"/>
      <c r="AA26" s="22"/>
    </row>
    <row r="27" spans="1:27" ht="12.75">
      <c r="A27" s="48" t="s">
        <v>52</v>
      </c>
      <c r="B27" s="38"/>
      <c r="C27" s="13"/>
      <c r="D27" s="14"/>
      <c r="E27" s="13"/>
      <c r="F27" s="15">
        <v>6000000</v>
      </c>
      <c r="G27" s="15"/>
      <c r="H27" s="13"/>
      <c r="I27" s="13"/>
      <c r="J27" s="15"/>
      <c r="K27" s="15"/>
      <c r="L27" s="13"/>
      <c r="M27" s="13"/>
      <c r="N27" s="15"/>
      <c r="O27" s="15"/>
      <c r="P27" s="13"/>
      <c r="Q27" s="13"/>
      <c r="R27" s="15"/>
      <c r="S27" s="15"/>
      <c r="T27" s="13"/>
      <c r="U27" s="13">
        <v>1717079</v>
      </c>
      <c r="V27" s="13">
        <v>1717079</v>
      </c>
      <c r="W27" s="15">
        <v>1717079</v>
      </c>
      <c r="X27" s="15">
        <v>6000000</v>
      </c>
      <c r="Y27" s="13">
        <v>-4282921</v>
      </c>
      <c r="Z27" s="2">
        <v>-71.382</v>
      </c>
      <c r="AA27" s="23">
        <v>6000000</v>
      </c>
    </row>
    <row r="28" spans="1:27" ht="12.75">
      <c r="A28" s="48" t="s">
        <v>53</v>
      </c>
      <c r="B28" s="38"/>
      <c r="C28" s="16"/>
      <c r="D28" s="17"/>
      <c r="E28" s="16">
        <v>76000000</v>
      </c>
      <c r="F28" s="18">
        <v>135999996</v>
      </c>
      <c r="G28" s="18"/>
      <c r="H28" s="16">
        <v>69000</v>
      </c>
      <c r="I28" s="16">
        <v>-27142000</v>
      </c>
      <c r="J28" s="18">
        <v>-27073000</v>
      </c>
      <c r="K28" s="18">
        <v>27525000</v>
      </c>
      <c r="L28" s="16">
        <v>-66683000</v>
      </c>
      <c r="M28" s="16">
        <v>3976363</v>
      </c>
      <c r="N28" s="18">
        <v>-35181637</v>
      </c>
      <c r="O28" s="18">
        <v>105896</v>
      </c>
      <c r="P28" s="16">
        <v>146126</v>
      </c>
      <c r="Q28" s="16">
        <v>2502900</v>
      </c>
      <c r="R28" s="18">
        <v>2754922</v>
      </c>
      <c r="S28" s="18">
        <v>12881000</v>
      </c>
      <c r="T28" s="16"/>
      <c r="U28" s="16"/>
      <c r="V28" s="16">
        <v>12881000</v>
      </c>
      <c r="W28" s="18">
        <v>-46618715</v>
      </c>
      <c r="X28" s="18">
        <v>135999996</v>
      </c>
      <c r="Y28" s="16">
        <v>-182618711</v>
      </c>
      <c r="Z28" s="3">
        <v>-134.2785</v>
      </c>
      <c r="AA28" s="24">
        <v>135999996</v>
      </c>
    </row>
    <row r="29" spans="1:27" ht="12.75">
      <c r="A29" s="47" t="s">
        <v>54</v>
      </c>
      <c r="B29" s="38"/>
      <c r="C29" s="10">
        <f aca="true" t="shared" si="5" ref="C29:Y29">SUM(C27:C28)</f>
        <v>0</v>
      </c>
      <c r="D29" s="11">
        <f t="shared" si="5"/>
        <v>0</v>
      </c>
      <c r="E29" s="10">
        <f t="shared" si="5"/>
        <v>76000000</v>
      </c>
      <c r="F29" s="12">
        <f t="shared" si="5"/>
        <v>141999996</v>
      </c>
      <c r="G29" s="12">
        <f t="shared" si="5"/>
        <v>0</v>
      </c>
      <c r="H29" s="10">
        <f t="shared" si="5"/>
        <v>69000</v>
      </c>
      <c r="I29" s="10">
        <f t="shared" si="5"/>
        <v>-27142000</v>
      </c>
      <c r="J29" s="12">
        <f t="shared" si="5"/>
        <v>-27073000</v>
      </c>
      <c r="K29" s="12">
        <f t="shared" si="5"/>
        <v>27525000</v>
      </c>
      <c r="L29" s="10">
        <f t="shared" si="5"/>
        <v>-66683000</v>
      </c>
      <c r="M29" s="10">
        <f t="shared" si="5"/>
        <v>3976363</v>
      </c>
      <c r="N29" s="12">
        <f t="shared" si="5"/>
        <v>-35181637</v>
      </c>
      <c r="O29" s="12">
        <f t="shared" si="5"/>
        <v>105896</v>
      </c>
      <c r="P29" s="10">
        <f t="shared" si="5"/>
        <v>146126</v>
      </c>
      <c r="Q29" s="10">
        <f t="shared" si="5"/>
        <v>2502900</v>
      </c>
      <c r="R29" s="12">
        <f t="shared" si="5"/>
        <v>2754922</v>
      </c>
      <c r="S29" s="12">
        <f t="shared" si="5"/>
        <v>12881000</v>
      </c>
      <c r="T29" s="10">
        <f t="shared" si="5"/>
        <v>0</v>
      </c>
      <c r="U29" s="10">
        <f t="shared" si="5"/>
        <v>1717079</v>
      </c>
      <c r="V29" s="10">
        <f t="shared" si="5"/>
        <v>14598079</v>
      </c>
      <c r="W29" s="12">
        <f t="shared" si="5"/>
        <v>-44901636</v>
      </c>
      <c r="X29" s="12">
        <f t="shared" si="5"/>
        <v>141999996</v>
      </c>
      <c r="Y29" s="10">
        <f t="shared" si="5"/>
        <v>-186901632</v>
      </c>
      <c r="Z29" s="1">
        <f>+IF(X29&lt;&gt;0,+(Y29/X29)*100,0)</f>
        <v>-131.620871313264</v>
      </c>
      <c r="AA29" s="22">
        <f>SUM(AA27:AA28)</f>
        <v>141999996</v>
      </c>
    </row>
    <row r="30" spans="1:27" ht="12.75">
      <c r="A30" s="51" t="s">
        <v>55</v>
      </c>
      <c r="B30" s="38"/>
      <c r="C30" s="13"/>
      <c r="D30" s="14"/>
      <c r="E30" s="13">
        <v>50958000</v>
      </c>
      <c r="F30" s="15">
        <v>73000000</v>
      </c>
      <c r="G30" s="15">
        <v>1178995</v>
      </c>
      <c r="H30" s="13">
        <v>580287</v>
      </c>
      <c r="I30" s="13">
        <v>-4943770</v>
      </c>
      <c r="J30" s="15">
        <v>-3184488</v>
      </c>
      <c r="K30" s="15">
        <v>55530045</v>
      </c>
      <c r="L30" s="13">
        <v>-34647010</v>
      </c>
      <c r="M30" s="13">
        <v>-147295</v>
      </c>
      <c r="N30" s="15">
        <v>20735740</v>
      </c>
      <c r="O30" s="15">
        <v>2219985</v>
      </c>
      <c r="P30" s="13">
        <v>27677238</v>
      </c>
      <c r="Q30" s="13">
        <v>3470762</v>
      </c>
      <c r="R30" s="15">
        <v>33367985</v>
      </c>
      <c r="S30" s="15"/>
      <c r="T30" s="13">
        <v>7908</v>
      </c>
      <c r="U30" s="13">
        <v>10011906</v>
      </c>
      <c r="V30" s="13">
        <v>10019814</v>
      </c>
      <c r="W30" s="15">
        <v>60939051</v>
      </c>
      <c r="X30" s="15">
        <v>73000000</v>
      </c>
      <c r="Y30" s="13">
        <v>-12060949</v>
      </c>
      <c r="Z30" s="2">
        <v>-16.5218</v>
      </c>
      <c r="AA30" s="23">
        <v>73000000</v>
      </c>
    </row>
    <row r="31" spans="1:27" ht="12.75">
      <c r="A31" s="50" t="s">
        <v>56</v>
      </c>
      <c r="B31" s="38"/>
      <c r="C31" s="10"/>
      <c r="D31" s="11"/>
      <c r="E31" s="10">
        <v>32268998</v>
      </c>
      <c r="F31" s="12">
        <v>26730994</v>
      </c>
      <c r="G31" s="12">
        <v>45000</v>
      </c>
      <c r="H31" s="10">
        <v>8578479</v>
      </c>
      <c r="I31" s="10">
        <v>-2150951</v>
      </c>
      <c r="J31" s="12">
        <v>6472528</v>
      </c>
      <c r="K31" s="12">
        <v>212957048</v>
      </c>
      <c r="L31" s="10">
        <v>-158316495</v>
      </c>
      <c r="M31" s="10">
        <v>59743458</v>
      </c>
      <c r="N31" s="12">
        <v>114384011</v>
      </c>
      <c r="O31" s="12">
        <v>3758630</v>
      </c>
      <c r="P31" s="10">
        <v>4273713</v>
      </c>
      <c r="Q31" s="10">
        <v>-2373532</v>
      </c>
      <c r="R31" s="12">
        <v>5658811</v>
      </c>
      <c r="S31" s="12">
        <v>-449582</v>
      </c>
      <c r="T31" s="10">
        <v>120930</v>
      </c>
      <c r="U31" s="10">
        <v>11409816</v>
      </c>
      <c r="V31" s="10">
        <v>11081164</v>
      </c>
      <c r="W31" s="12">
        <v>137596514</v>
      </c>
      <c r="X31" s="12">
        <v>26730994</v>
      </c>
      <c r="Y31" s="10">
        <v>110865520</v>
      </c>
      <c r="Z31" s="1">
        <v>414.7452</v>
      </c>
      <c r="AA31" s="22">
        <v>26730994</v>
      </c>
    </row>
    <row r="32" spans="1:27" ht="12.75">
      <c r="A32" s="50" t="s">
        <v>57</v>
      </c>
      <c r="B32" s="38"/>
      <c r="C32" s="10"/>
      <c r="D32" s="11"/>
      <c r="E32" s="10">
        <v>114783002</v>
      </c>
      <c r="F32" s="12">
        <v>242792042</v>
      </c>
      <c r="G32" s="12"/>
      <c r="H32" s="10">
        <v>1223000</v>
      </c>
      <c r="I32" s="10">
        <v>139000</v>
      </c>
      <c r="J32" s="12">
        <v>1362000</v>
      </c>
      <c r="K32" s="12">
        <v>-660211</v>
      </c>
      <c r="L32" s="10">
        <v>41464814</v>
      </c>
      <c r="M32" s="10">
        <v>1869970</v>
      </c>
      <c r="N32" s="12">
        <v>42674573</v>
      </c>
      <c r="O32" s="12">
        <v>-4437</v>
      </c>
      <c r="P32" s="10">
        <v>763734</v>
      </c>
      <c r="Q32" s="10">
        <v>3378622</v>
      </c>
      <c r="R32" s="12">
        <v>4137919</v>
      </c>
      <c r="S32" s="12">
        <v>5896594</v>
      </c>
      <c r="T32" s="10">
        <v>152276</v>
      </c>
      <c r="U32" s="10">
        <v>2849000</v>
      </c>
      <c r="V32" s="10">
        <v>8897870</v>
      </c>
      <c r="W32" s="12">
        <v>57072362</v>
      </c>
      <c r="X32" s="12">
        <v>242792042</v>
      </c>
      <c r="Y32" s="10">
        <v>-185719680</v>
      </c>
      <c r="Z32" s="1">
        <v>-76.4933</v>
      </c>
      <c r="AA32" s="22">
        <v>242792042</v>
      </c>
    </row>
    <row r="33" spans="1:27" ht="12.75">
      <c r="A33" s="51" t="s">
        <v>58</v>
      </c>
      <c r="B33" s="49"/>
      <c r="C33" s="10"/>
      <c r="D33" s="11"/>
      <c r="E33" s="10">
        <v>405599998</v>
      </c>
      <c r="F33" s="12">
        <v>208000000</v>
      </c>
      <c r="G33" s="12"/>
      <c r="H33" s="10"/>
      <c r="I33" s="10"/>
      <c r="J33" s="12"/>
      <c r="K33" s="12"/>
      <c r="L33" s="10">
        <v>8637098</v>
      </c>
      <c r="M33" s="10">
        <v>13539500</v>
      </c>
      <c r="N33" s="12">
        <v>22176598</v>
      </c>
      <c r="O33" s="12">
        <v>113240</v>
      </c>
      <c r="P33" s="10">
        <v>-12746035</v>
      </c>
      <c r="Q33" s="10">
        <v>5918414</v>
      </c>
      <c r="R33" s="12">
        <v>-6714381</v>
      </c>
      <c r="S33" s="12">
        <v>38937706</v>
      </c>
      <c r="T33" s="10"/>
      <c r="U33" s="10">
        <v>-5019248</v>
      </c>
      <c r="V33" s="10">
        <v>33918458</v>
      </c>
      <c r="W33" s="12">
        <v>49380675</v>
      </c>
      <c r="X33" s="12">
        <v>208000000</v>
      </c>
      <c r="Y33" s="10">
        <v>-158619325</v>
      </c>
      <c r="Z33" s="1">
        <v>-76.2593</v>
      </c>
      <c r="AA33" s="22">
        <v>208000000</v>
      </c>
    </row>
    <row r="34" spans="1:27" ht="12.75">
      <c r="A34" s="50" t="s">
        <v>59</v>
      </c>
      <c r="B34" s="38"/>
      <c r="C34" s="10"/>
      <c r="D34" s="11"/>
      <c r="E34" s="10"/>
      <c r="F34" s="12">
        <v>500000</v>
      </c>
      <c r="G34" s="12"/>
      <c r="H34" s="10"/>
      <c r="I34" s="10"/>
      <c r="J34" s="12"/>
      <c r="K34" s="12"/>
      <c r="L34" s="10"/>
      <c r="M34" s="10"/>
      <c r="N34" s="12"/>
      <c r="O34" s="12"/>
      <c r="P34" s="10"/>
      <c r="Q34" s="10"/>
      <c r="R34" s="12"/>
      <c r="S34" s="12"/>
      <c r="T34" s="10"/>
      <c r="U34" s="10"/>
      <c r="V34" s="10"/>
      <c r="W34" s="12"/>
      <c r="X34" s="12">
        <v>500000</v>
      </c>
      <c r="Y34" s="10">
        <v>-500000</v>
      </c>
      <c r="Z34" s="1">
        <v>-100</v>
      </c>
      <c r="AA34" s="22">
        <v>500000</v>
      </c>
    </row>
    <row r="35" spans="1:27" ht="12.75">
      <c r="A35" s="50" t="s">
        <v>60</v>
      </c>
      <c r="B35" s="38"/>
      <c r="C35" s="16"/>
      <c r="D35" s="17"/>
      <c r="E35" s="16">
        <v>3500000</v>
      </c>
      <c r="F35" s="18"/>
      <c r="G35" s="18"/>
      <c r="H35" s="16">
        <v>72000</v>
      </c>
      <c r="I35" s="16"/>
      <c r="J35" s="18">
        <v>72000</v>
      </c>
      <c r="K35" s="18"/>
      <c r="L35" s="16">
        <v>10000</v>
      </c>
      <c r="M35" s="16">
        <v>174300</v>
      </c>
      <c r="N35" s="18">
        <v>184300</v>
      </c>
      <c r="O35" s="18">
        <v>304700</v>
      </c>
      <c r="P35" s="16"/>
      <c r="Q35" s="16">
        <v>103000</v>
      </c>
      <c r="R35" s="18">
        <v>407700</v>
      </c>
      <c r="S35" s="18">
        <v>271000</v>
      </c>
      <c r="T35" s="16"/>
      <c r="U35" s="16"/>
      <c r="V35" s="16">
        <v>271000</v>
      </c>
      <c r="W35" s="18">
        <v>935000</v>
      </c>
      <c r="X35" s="18"/>
      <c r="Y35" s="16">
        <v>935000</v>
      </c>
      <c r="Z35" s="3"/>
      <c r="AA35" s="24"/>
    </row>
    <row r="36" spans="1:27" ht="4.5" customHeight="1">
      <c r="A36" s="52"/>
      <c r="B36" s="38"/>
      <c r="C36" s="10"/>
      <c r="D36" s="11"/>
      <c r="E36" s="10"/>
      <c r="F36" s="12"/>
      <c r="G36" s="12"/>
      <c r="H36" s="10"/>
      <c r="I36" s="10"/>
      <c r="J36" s="12"/>
      <c r="K36" s="12"/>
      <c r="L36" s="10"/>
      <c r="M36" s="10"/>
      <c r="N36" s="12"/>
      <c r="O36" s="12"/>
      <c r="P36" s="10"/>
      <c r="Q36" s="10"/>
      <c r="R36" s="12"/>
      <c r="S36" s="12"/>
      <c r="T36" s="10"/>
      <c r="U36" s="10"/>
      <c r="V36" s="10"/>
      <c r="W36" s="12"/>
      <c r="X36" s="12"/>
      <c r="Y36" s="10"/>
      <c r="Z36" s="1"/>
      <c r="AA36" s="22"/>
    </row>
    <row r="37" spans="1:27" ht="12.75">
      <c r="A37" s="44" t="s">
        <v>61</v>
      </c>
      <c r="B37" s="38" t="s">
        <v>62</v>
      </c>
      <c r="C37" s="39">
        <f aca="true" t="shared" si="6" ref="C37:Y37">C47+C50+C51+C54+C57+C58+SUM(C61:C67)</f>
        <v>0</v>
      </c>
      <c r="D37" s="40">
        <f t="shared" si="6"/>
        <v>0</v>
      </c>
      <c r="E37" s="39">
        <f t="shared" si="6"/>
        <v>3840257214</v>
      </c>
      <c r="F37" s="41">
        <f t="shared" si="6"/>
        <v>568034368</v>
      </c>
      <c r="G37" s="41">
        <f t="shared" si="6"/>
        <v>169023000</v>
      </c>
      <c r="H37" s="39">
        <f t="shared" si="6"/>
        <v>217831161</v>
      </c>
      <c r="I37" s="39">
        <f t="shared" si="6"/>
        <v>312005000</v>
      </c>
      <c r="J37" s="41">
        <f t="shared" si="6"/>
        <v>698859161</v>
      </c>
      <c r="K37" s="41">
        <f t="shared" si="6"/>
        <v>212642000</v>
      </c>
      <c r="L37" s="39">
        <f t="shared" si="6"/>
        <v>216730000</v>
      </c>
      <c r="M37" s="39">
        <f t="shared" si="6"/>
        <v>161720049</v>
      </c>
      <c r="N37" s="41">
        <f t="shared" si="6"/>
        <v>591092049</v>
      </c>
      <c r="O37" s="41">
        <f t="shared" si="6"/>
        <v>68211633</v>
      </c>
      <c r="P37" s="39">
        <f t="shared" si="6"/>
        <v>363336297</v>
      </c>
      <c r="Q37" s="39">
        <f t="shared" si="6"/>
        <v>200568295</v>
      </c>
      <c r="R37" s="41">
        <f t="shared" si="6"/>
        <v>632116225</v>
      </c>
      <c r="S37" s="41">
        <f t="shared" si="6"/>
        <v>101065790</v>
      </c>
      <c r="T37" s="39">
        <f t="shared" si="6"/>
        <v>0</v>
      </c>
      <c r="U37" s="39">
        <f t="shared" si="6"/>
        <v>244665102</v>
      </c>
      <c r="V37" s="39">
        <f t="shared" si="6"/>
        <v>345730892</v>
      </c>
      <c r="W37" s="41">
        <f t="shared" si="6"/>
        <v>2267798327</v>
      </c>
      <c r="X37" s="41">
        <f t="shared" si="6"/>
        <v>568034368</v>
      </c>
      <c r="Y37" s="39">
        <f t="shared" si="6"/>
        <v>1699763959</v>
      </c>
      <c r="Z37" s="42">
        <f>+IF(X37&lt;&gt;0,+(Y37/X37)*100,0)</f>
        <v>299.2361122417156</v>
      </c>
      <c r="AA37" s="43">
        <f>AA47+AA50+AA51+AA54+AA57+AA58+SUM(AA61:AA67)</f>
        <v>568034368</v>
      </c>
    </row>
    <row r="38" spans="1:27" ht="12.75">
      <c r="A38" s="45" t="s">
        <v>33</v>
      </c>
      <c r="B38" s="46"/>
      <c r="C38" s="10"/>
      <c r="D38" s="11"/>
      <c r="E38" s="10">
        <v>853437680</v>
      </c>
      <c r="F38" s="12">
        <v>168681336</v>
      </c>
      <c r="G38" s="12">
        <v>30757000</v>
      </c>
      <c r="H38" s="10">
        <v>31936000</v>
      </c>
      <c r="I38" s="10">
        <v>106534000</v>
      </c>
      <c r="J38" s="12">
        <v>169227000</v>
      </c>
      <c r="K38" s="12">
        <v>90645000</v>
      </c>
      <c r="L38" s="10">
        <v>74085000</v>
      </c>
      <c r="M38" s="10">
        <v>70064594</v>
      </c>
      <c r="N38" s="12">
        <v>234794594</v>
      </c>
      <c r="O38" s="12">
        <v>28200126</v>
      </c>
      <c r="P38" s="10">
        <v>80440764</v>
      </c>
      <c r="Q38" s="10">
        <v>34421574</v>
      </c>
      <c r="R38" s="12">
        <v>143062464</v>
      </c>
      <c r="S38" s="12">
        <v>8902494</v>
      </c>
      <c r="T38" s="10"/>
      <c r="U38" s="10">
        <v>-15959498</v>
      </c>
      <c r="V38" s="10">
        <v>-7057004</v>
      </c>
      <c r="W38" s="12">
        <v>540027054</v>
      </c>
      <c r="X38" s="12">
        <v>168681336</v>
      </c>
      <c r="Y38" s="10">
        <v>371345718</v>
      </c>
      <c r="Z38" s="1">
        <v>220.1463</v>
      </c>
      <c r="AA38" s="22">
        <v>168681336</v>
      </c>
    </row>
    <row r="39" spans="1:27" ht="12.75">
      <c r="A39" s="45" t="s">
        <v>34</v>
      </c>
      <c r="B39" s="46"/>
      <c r="C39" s="10"/>
      <c r="D39" s="11"/>
      <c r="E39" s="10">
        <v>79999996</v>
      </c>
      <c r="F39" s="12">
        <v>39999992</v>
      </c>
      <c r="G39" s="12"/>
      <c r="H39" s="10">
        <v>8045000</v>
      </c>
      <c r="I39" s="10">
        <v>22585000</v>
      </c>
      <c r="J39" s="12">
        <v>30630000</v>
      </c>
      <c r="K39" s="12">
        <v>11415000</v>
      </c>
      <c r="L39" s="10">
        <v>4947000</v>
      </c>
      <c r="M39" s="10">
        <v>11475574</v>
      </c>
      <c r="N39" s="12">
        <v>27837574</v>
      </c>
      <c r="O39" s="12">
        <v>1709647</v>
      </c>
      <c r="P39" s="10">
        <v>279912</v>
      </c>
      <c r="Q39" s="10">
        <v>-2565642</v>
      </c>
      <c r="R39" s="12">
        <v>-576083</v>
      </c>
      <c r="S39" s="12">
        <v>5095706</v>
      </c>
      <c r="T39" s="10"/>
      <c r="U39" s="10">
        <v>10484616</v>
      </c>
      <c r="V39" s="10">
        <v>15580322</v>
      </c>
      <c r="W39" s="12">
        <v>73471813</v>
      </c>
      <c r="X39" s="12">
        <v>39999992</v>
      </c>
      <c r="Y39" s="10">
        <v>33471821</v>
      </c>
      <c r="Z39" s="1">
        <v>83.6796</v>
      </c>
      <c r="AA39" s="22">
        <v>39999992</v>
      </c>
    </row>
    <row r="40" spans="1:27" ht="12.75">
      <c r="A40" s="45" t="s">
        <v>35</v>
      </c>
      <c r="B40" s="46"/>
      <c r="C40" s="10"/>
      <c r="D40" s="11"/>
      <c r="E40" s="10">
        <v>374356990</v>
      </c>
      <c r="F40" s="12">
        <v>14363672</v>
      </c>
      <c r="G40" s="12"/>
      <c r="H40" s="10">
        <v>38698000</v>
      </c>
      <c r="I40" s="10">
        <v>58163000</v>
      </c>
      <c r="J40" s="12">
        <v>96861000</v>
      </c>
      <c r="K40" s="12">
        <v>4969000</v>
      </c>
      <c r="L40" s="10">
        <v>39742000</v>
      </c>
      <c r="M40" s="10">
        <v>14520802</v>
      </c>
      <c r="N40" s="12">
        <v>59231802</v>
      </c>
      <c r="O40" s="12">
        <v>11128604</v>
      </c>
      <c r="P40" s="10">
        <v>8268402</v>
      </c>
      <c r="Q40" s="10">
        <v>17620567</v>
      </c>
      <c r="R40" s="12">
        <v>37017573</v>
      </c>
      <c r="S40" s="12">
        <v>45670555</v>
      </c>
      <c r="T40" s="10"/>
      <c r="U40" s="10">
        <v>58816943</v>
      </c>
      <c r="V40" s="10">
        <v>104487498</v>
      </c>
      <c r="W40" s="12">
        <v>297597873</v>
      </c>
      <c r="X40" s="12">
        <v>14363672</v>
      </c>
      <c r="Y40" s="10">
        <v>283234201</v>
      </c>
      <c r="Z40" s="1">
        <v>1971.8788</v>
      </c>
      <c r="AA40" s="22">
        <v>14363672</v>
      </c>
    </row>
    <row r="41" spans="1:27" ht="12.75">
      <c r="A41" s="45" t="s">
        <v>36</v>
      </c>
      <c r="B41" s="46"/>
      <c r="C41" s="10"/>
      <c r="D41" s="11"/>
      <c r="E41" s="10">
        <v>474500012</v>
      </c>
      <c r="F41" s="12">
        <v>56003102</v>
      </c>
      <c r="G41" s="12">
        <v>52759000</v>
      </c>
      <c r="H41" s="10">
        <v>31403000</v>
      </c>
      <c r="I41" s="10">
        <v>27860000</v>
      </c>
      <c r="J41" s="12">
        <v>112022000</v>
      </c>
      <c r="K41" s="12">
        <v>23410000</v>
      </c>
      <c r="L41" s="10">
        <v>23930000</v>
      </c>
      <c r="M41" s="10">
        <v>20592675</v>
      </c>
      <c r="N41" s="12">
        <v>67932675</v>
      </c>
      <c r="O41" s="12">
        <v>17512913</v>
      </c>
      <c r="P41" s="10">
        <v>46021613</v>
      </c>
      <c r="Q41" s="10">
        <v>29945285</v>
      </c>
      <c r="R41" s="12">
        <v>93479811</v>
      </c>
      <c r="S41" s="12">
        <v>13280969</v>
      </c>
      <c r="T41" s="10"/>
      <c r="U41" s="10">
        <v>39584533</v>
      </c>
      <c r="V41" s="10">
        <v>52865502</v>
      </c>
      <c r="W41" s="12">
        <v>326299988</v>
      </c>
      <c r="X41" s="12">
        <v>56003102</v>
      </c>
      <c r="Y41" s="10">
        <v>270296886</v>
      </c>
      <c r="Z41" s="1">
        <v>482.6463</v>
      </c>
      <c r="AA41" s="22">
        <v>56003102</v>
      </c>
    </row>
    <row r="42" spans="1:27" ht="12.75">
      <c r="A42" s="45" t="s">
        <v>37</v>
      </c>
      <c r="B42" s="46"/>
      <c r="C42" s="10"/>
      <c r="D42" s="11"/>
      <c r="E42" s="10">
        <v>127356008</v>
      </c>
      <c r="F42" s="12">
        <v>75869992</v>
      </c>
      <c r="G42" s="12">
        <v>79297000</v>
      </c>
      <c r="H42" s="10">
        <v>45571000</v>
      </c>
      <c r="I42" s="10">
        <v>66589000</v>
      </c>
      <c r="J42" s="12">
        <v>191457000</v>
      </c>
      <c r="K42" s="12">
        <v>47248000</v>
      </c>
      <c r="L42" s="10">
        <v>33034000</v>
      </c>
      <c r="M42" s="10">
        <v>16079538</v>
      </c>
      <c r="N42" s="12">
        <v>96361538</v>
      </c>
      <c r="O42" s="12">
        <v>3459243</v>
      </c>
      <c r="P42" s="10">
        <v>8614490</v>
      </c>
      <c r="Q42" s="10">
        <v>24418946</v>
      </c>
      <c r="R42" s="12">
        <v>36492679</v>
      </c>
      <c r="S42" s="12">
        <v>5458760</v>
      </c>
      <c r="T42" s="10"/>
      <c r="U42" s="10">
        <v>13129160</v>
      </c>
      <c r="V42" s="10">
        <v>18587920</v>
      </c>
      <c r="W42" s="12">
        <v>342899137</v>
      </c>
      <c r="X42" s="12">
        <v>75869992</v>
      </c>
      <c r="Y42" s="10">
        <v>267029145</v>
      </c>
      <c r="Z42" s="1">
        <v>351.9562</v>
      </c>
      <c r="AA42" s="22">
        <v>75869992</v>
      </c>
    </row>
    <row r="43" spans="1:27" ht="12.75">
      <c r="A43" s="45" t="s">
        <v>38</v>
      </c>
      <c r="B43" s="46"/>
      <c r="C43" s="10"/>
      <c r="D43" s="11"/>
      <c r="E43" s="10">
        <v>55499998</v>
      </c>
      <c r="F43" s="12">
        <v>31999996</v>
      </c>
      <c r="G43" s="12">
        <v>4491000</v>
      </c>
      <c r="H43" s="10">
        <v>1903000</v>
      </c>
      <c r="I43" s="10">
        <v>8665000</v>
      </c>
      <c r="J43" s="12">
        <v>15059000</v>
      </c>
      <c r="K43" s="12">
        <v>6774000</v>
      </c>
      <c r="L43" s="10">
        <v>13593000</v>
      </c>
      <c r="M43" s="10">
        <v>-134</v>
      </c>
      <c r="N43" s="12">
        <v>20366866</v>
      </c>
      <c r="O43" s="12">
        <v>4193586</v>
      </c>
      <c r="P43" s="10">
        <v>2471367</v>
      </c>
      <c r="Q43" s="10">
        <v>4362565</v>
      </c>
      <c r="R43" s="12">
        <v>11027518</v>
      </c>
      <c r="S43" s="12">
        <v>284306</v>
      </c>
      <c r="T43" s="10"/>
      <c r="U43" s="10">
        <v>4993921</v>
      </c>
      <c r="V43" s="10">
        <v>5278227</v>
      </c>
      <c r="W43" s="12">
        <v>51731611</v>
      </c>
      <c r="X43" s="12">
        <v>31999996</v>
      </c>
      <c r="Y43" s="10">
        <v>19731615</v>
      </c>
      <c r="Z43" s="1">
        <v>61.6613</v>
      </c>
      <c r="AA43" s="22">
        <v>31999996</v>
      </c>
    </row>
    <row r="44" spans="1:27" ht="12.75">
      <c r="A44" s="45" t="s">
        <v>39</v>
      </c>
      <c r="B44" s="38"/>
      <c r="C44" s="10"/>
      <c r="D44" s="11"/>
      <c r="E44" s="10"/>
      <c r="F44" s="12"/>
      <c r="G44" s="12"/>
      <c r="H44" s="10"/>
      <c r="I44" s="10"/>
      <c r="J44" s="12"/>
      <c r="K44" s="12"/>
      <c r="L44" s="10"/>
      <c r="M44" s="10"/>
      <c r="N44" s="12"/>
      <c r="O44" s="12"/>
      <c r="P44" s="10"/>
      <c r="Q44" s="10"/>
      <c r="R44" s="12"/>
      <c r="S44" s="12"/>
      <c r="T44" s="10"/>
      <c r="U44" s="10"/>
      <c r="V44" s="10"/>
      <c r="W44" s="12"/>
      <c r="X44" s="12"/>
      <c r="Y44" s="10"/>
      <c r="Z44" s="1"/>
      <c r="AA44" s="22"/>
    </row>
    <row r="45" spans="1:27" ht="12.75">
      <c r="A45" s="45" t="s">
        <v>40</v>
      </c>
      <c r="B45" s="38"/>
      <c r="C45" s="13"/>
      <c r="D45" s="14"/>
      <c r="E45" s="13"/>
      <c r="F45" s="15"/>
      <c r="G45" s="15"/>
      <c r="H45" s="13"/>
      <c r="I45" s="13"/>
      <c r="J45" s="15"/>
      <c r="K45" s="15"/>
      <c r="L45" s="13"/>
      <c r="M45" s="13"/>
      <c r="N45" s="15"/>
      <c r="O45" s="15"/>
      <c r="P45" s="13"/>
      <c r="Q45" s="13"/>
      <c r="R45" s="15"/>
      <c r="S45" s="15"/>
      <c r="T45" s="13"/>
      <c r="U45" s="13"/>
      <c r="V45" s="13"/>
      <c r="W45" s="15"/>
      <c r="X45" s="15"/>
      <c r="Y45" s="13"/>
      <c r="Z45" s="2"/>
      <c r="AA45" s="23"/>
    </row>
    <row r="46" spans="1:27" ht="12.75">
      <c r="A46" s="45" t="s">
        <v>41</v>
      </c>
      <c r="B46" s="38"/>
      <c r="C46" s="16"/>
      <c r="D46" s="17"/>
      <c r="E46" s="16">
        <v>96500002</v>
      </c>
      <c r="F46" s="18"/>
      <c r="G46" s="18"/>
      <c r="H46" s="16"/>
      <c r="I46" s="16"/>
      <c r="J46" s="18"/>
      <c r="K46" s="18"/>
      <c r="L46" s="16">
        <v>8620000</v>
      </c>
      <c r="M46" s="16"/>
      <c r="N46" s="18">
        <v>8620000</v>
      </c>
      <c r="O46" s="18">
        <v>1479720</v>
      </c>
      <c r="P46" s="16">
        <v>1932000</v>
      </c>
      <c r="Q46" s="16">
        <v>3474000</v>
      </c>
      <c r="R46" s="18">
        <v>6885720</v>
      </c>
      <c r="S46" s="18">
        <v>7179000</v>
      </c>
      <c r="T46" s="16"/>
      <c r="U46" s="16"/>
      <c r="V46" s="16">
        <v>7179000</v>
      </c>
      <c r="W46" s="18">
        <v>22684720</v>
      </c>
      <c r="X46" s="18"/>
      <c r="Y46" s="16">
        <v>22684720</v>
      </c>
      <c r="Z46" s="3"/>
      <c r="AA46" s="24"/>
    </row>
    <row r="47" spans="1:27" ht="12.75">
      <c r="A47" s="47" t="s">
        <v>42</v>
      </c>
      <c r="B47" s="38"/>
      <c r="C47" s="10">
        <f aca="true" t="shared" si="7" ref="C47:Y47">SUM(C38:C46)</f>
        <v>0</v>
      </c>
      <c r="D47" s="11">
        <f t="shared" si="7"/>
        <v>0</v>
      </c>
      <c r="E47" s="10">
        <f t="shared" si="7"/>
        <v>2061650686</v>
      </c>
      <c r="F47" s="12">
        <f t="shared" si="7"/>
        <v>386918090</v>
      </c>
      <c r="G47" s="12">
        <f t="shared" si="7"/>
        <v>167304000</v>
      </c>
      <c r="H47" s="10">
        <f t="shared" si="7"/>
        <v>157556000</v>
      </c>
      <c r="I47" s="10">
        <f t="shared" si="7"/>
        <v>290396000</v>
      </c>
      <c r="J47" s="12">
        <f t="shared" si="7"/>
        <v>615256000</v>
      </c>
      <c r="K47" s="12">
        <f t="shared" si="7"/>
        <v>184461000</v>
      </c>
      <c r="L47" s="10">
        <f t="shared" si="7"/>
        <v>197951000</v>
      </c>
      <c r="M47" s="10">
        <f t="shared" si="7"/>
        <v>132733049</v>
      </c>
      <c r="N47" s="12">
        <f t="shared" si="7"/>
        <v>515145049</v>
      </c>
      <c r="O47" s="12">
        <f t="shared" si="7"/>
        <v>67683839</v>
      </c>
      <c r="P47" s="10">
        <f t="shared" si="7"/>
        <v>148028548</v>
      </c>
      <c r="Q47" s="10">
        <f t="shared" si="7"/>
        <v>111677295</v>
      </c>
      <c r="R47" s="12">
        <f t="shared" si="7"/>
        <v>327389682</v>
      </c>
      <c r="S47" s="12">
        <f t="shared" si="7"/>
        <v>85871790</v>
      </c>
      <c r="T47" s="10">
        <f t="shared" si="7"/>
        <v>0</v>
      </c>
      <c r="U47" s="10">
        <f t="shared" si="7"/>
        <v>111049675</v>
      </c>
      <c r="V47" s="10">
        <f t="shared" si="7"/>
        <v>196921465</v>
      </c>
      <c r="W47" s="12">
        <f t="shared" si="7"/>
        <v>1654712196</v>
      </c>
      <c r="X47" s="12">
        <f t="shared" si="7"/>
        <v>386918090</v>
      </c>
      <c r="Y47" s="10">
        <f t="shared" si="7"/>
        <v>1267794106</v>
      </c>
      <c r="Z47" s="1">
        <f>+IF(X47&lt;&gt;0,+(Y47/X47)*100,0)</f>
        <v>327.6647276946911</v>
      </c>
      <c r="AA47" s="22">
        <f>SUM(AA38:AA46)</f>
        <v>386918090</v>
      </c>
    </row>
    <row r="48" spans="1:27" ht="12.75">
      <c r="A48" s="48" t="s">
        <v>43</v>
      </c>
      <c r="B48" s="49"/>
      <c r="C48" s="10"/>
      <c r="D48" s="11"/>
      <c r="E48" s="10">
        <v>200670000</v>
      </c>
      <c r="F48" s="12">
        <v>9043818</v>
      </c>
      <c r="G48" s="12">
        <v>176000</v>
      </c>
      <c r="H48" s="10">
        <v>281205</v>
      </c>
      <c r="I48" s="10">
        <v>1398000</v>
      </c>
      <c r="J48" s="12">
        <v>1855205</v>
      </c>
      <c r="K48" s="12">
        <v>7976000</v>
      </c>
      <c r="L48" s="10">
        <v>8579000</v>
      </c>
      <c r="M48" s="10">
        <v>6958000</v>
      </c>
      <c r="N48" s="12">
        <v>23513000</v>
      </c>
      <c r="O48" s="12">
        <v>2738000</v>
      </c>
      <c r="P48" s="10">
        <v>13677000</v>
      </c>
      <c r="Q48" s="10">
        <v>11477000</v>
      </c>
      <c r="R48" s="12">
        <v>27892000</v>
      </c>
      <c r="S48" s="12">
        <v>8160000</v>
      </c>
      <c r="T48" s="10"/>
      <c r="U48" s="10">
        <v>14846000</v>
      </c>
      <c r="V48" s="10">
        <v>23006000</v>
      </c>
      <c r="W48" s="12">
        <v>76266205</v>
      </c>
      <c r="X48" s="12">
        <v>9043818</v>
      </c>
      <c r="Y48" s="10">
        <v>67222387</v>
      </c>
      <c r="Z48" s="1">
        <v>743.2965</v>
      </c>
      <c r="AA48" s="22">
        <v>9043818</v>
      </c>
    </row>
    <row r="49" spans="1:27" ht="12.75">
      <c r="A49" s="48" t="s">
        <v>44</v>
      </c>
      <c r="B49" s="38"/>
      <c r="C49" s="16"/>
      <c r="D49" s="17"/>
      <c r="E49" s="16"/>
      <c r="F49" s="18">
        <v>7546998</v>
      </c>
      <c r="G49" s="18"/>
      <c r="H49" s="16"/>
      <c r="I49" s="16"/>
      <c r="J49" s="18"/>
      <c r="K49" s="18"/>
      <c r="L49" s="16"/>
      <c r="M49" s="16"/>
      <c r="N49" s="18"/>
      <c r="O49" s="18"/>
      <c r="P49" s="16"/>
      <c r="Q49" s="16"/>
      <c r="R49" s="18"/>
      <c r="S49" s="18"/>
      <c r="T49" s="16"/>
      <c r="U49" s="16"/>
      <c r="V49" s="16"/>
      <c r="W49" s="18"/>
      <c r="X49" s="18">
        <v>7546998</v>
      </c>
      <c r="Y49" s="16">
        <v>-7546998</v>
      </c>
      <c r="Z49" s="3">
        <v>-100</v>
      </c>
      <c r="AA49" s="24">
        <v>7546998</v>
      </c>
    </row>
    <row r="50" spans="1:27" ht="12.75">
      <c r="A50" s="47" t="s">
        <v>45</v>
      </c>
      <c r="B50" s="38"/>
      <c r="C50" s="19">
        <f aca="true" t="shared" si="8" ref="C50:Y50">SUM(C48:C49)</f>
        <v>0</v>
      </c>
      <c r="D50" s="20">
        <f t="shared" si="8"/>
        <v>0</v>
      </c>
      <c r="E50" s="19">
        <f t="shared" si="8"/>
        <v>200670000</v>
      </c>
      <c r="F50" s="21">
        <f t="shared" si="8"/>
        <v>16590816</v>
      </c>
      <c r="G50" s="21">
        <f t="shared" si="8"/>
        <v>176000</v>
      </c>
      <c r="H50" s="19">
        <f t="shared" si="8"/>
        <v>281205</v>
      </c>
      <c r="I50" s="19">
        <f t="shared" si="8"/>
        <v>1398000</v>
      </c>
      <c r="J50" s="21">
        <f t="shared" si="8"/>
        <v>1855205</v>
      </c>
      <c r="K50" s="21">
        <f t="shared" si="8"/>
        <v>7976000</v>
      </c>
      <c r="L50" s="19">
        <f t="shared" si="8"/>
        <v>8579000</v>
      </c>
      <c r="M50" s="19">
        <f t="shared" si="8"/>
        <v>6958000</v>
      </c>
      <c r="N50" s="21">
        <f t="shared" si="8"/>
        <v>23513000</v>
      </c>
      <c r="O50" s="21">
        <f t="shared" si="8"/>
        <v>2738000</v>
      </c>
      <c r="P50" s="19">
        <f t="shared" si="8"/>
        <v>13677000</v>
      </c>
      <c r="Q50" s="19">
        <f t="shared" si="8"/>
        <v>11477000</v>
      </c>
      <c r="R50" s="21">
        <f t="shared" si="8"/>
        <v>27892000</v>
      </c>
      <c r="S50" s="21">
        <f t="shared" si="8"/>
        <v>8160000</v>
      </c>
      <c r="T50" s="19">
        <f t="shared" si="8"/>
        <v>0</v>
      </c>
      <c r="U50" s="19">
        <f t="shared" si="8"/>
        <v>14846000</v>
      </c>
      <c r="V50" s="19">
        <f t="shared" si="8"/>
        <v>23006000</v>
      </c>
      <c r="W50" s="21">
        <f t="shared" si="8"/>
        <v>76266205</v>
      </c>
      <c r="X50" s="21">
        <f t="shared" si="8"/>
        <v>16590816</v>
      </c>
      <c r="Y50" s="19">
        <f t="shared" si="8"/>
        <v>59675389</v>
      </c>
      <c r="Z50" s="4">
        <f>+IF(X50&lt;&gt;0,+(Y50/X50)*100,0)</f>
        <v>359.6892943662325</v>
      </c>
      <c r="AA50" s="25">
        <f>SUM(AA48:AA49)</f>
        <v>16590816</v>
      </c>
    </row>
    <row r="51" spans="1:27" ht="12.75">
      <c r="A51" s="50" t="s">
        <v>91</v>
      </c>
      <c r="B51" s="38"/>
      <c r="C51" s="10"/>
      <c r="D51" s="11"/>
      <c r="E51" s="10"/>
      <c r="F51" s="12"/>
      <c r="G51" s="12"/>
      <c r="H51" s="10"/>
      <c r="I51" s="10"/>
      <c r="J51" s="12"/>
      <c r="K51" s="12"/>
      <c r="L51" s="10"/>
      <c r="M51" s="10"/>
      <c r="N51" s="12"/>
      <c r="O51" s="12"/>
      <c r="P51" s="10"/>
      <c r="Q51" s="10"/>
      <c r="R51" s="12"/>
      <c r="S51" s="12"/>
      <c r="T51" s="10"/>
      <c r="U51" s="10"/>
      <c r="V51" s="10"/>
      <c r="W51" s="12"/>
      <c r="X51" s="12"/>
      <c r="Y51" s="10"/>
      <c r="Z51" s="1"/>
      <c r="AA51" s="22"/>
    </row>
    <row r="52" spans="1:27" ht="12.75">
      <c r="A52" s="48" t="s">
        <v>46</v>
      </c>
      <c r="B52" s="38"/>
      <c r="C52" s="13"/>
      <c r="D52" s="14"/>
      <c r="E52" s="13">
        <v>188742536</v>
      </c>
      <c r="F52" s="15">
        <v>29999998</v>
      </c>
      <c r="G52" s="15"/>
      <c r="H52" s="13">
        <v>18036000</v>
      </c>
      <c r="I52" s="13">
        <v>18997000</v>
      </c>
      <c r="J52" s="15">
        <v>37033000</v>
      </c>
      <c r="K52" s="15">
        <v>10732000</v>
      </c>
      <c r="L52" s="13">
        <v>10200000</v>
      </c>
      <c r="M52" s="13">
        <v>22029000</v>
      </c>
      <c r="N52" s="15">
        <v>42961000</v>
      </c>
      <c r="O52" s="15">
        <v>5419000</v>
      </c>
      <c r="P52" s="13">
        <v>7455000</v>
      </c>
      <c r="Q52" s="13">
        <v>8687000</v>
      </c>
      <c r="R52" s="15">
        <v>21561000</v>
      </c>
      <c r="S52" s="15">
        <v>7034000</v>
      </c>
      <c r="T52" s="13"/>
      <c r="U52" s="13">
        <v>8879000</v>
      </c>
      <c r="V52" s="13">
        <v>15913000</v>
      </c>
      <c r="W52" s="15">
        <v>117468000</v>
      </c>
      <c r="X52" s="15">
        <v>29999998</v>
      </c>
      <c r="Y52" s="13">
        <v>87468002</v>
      </c>
      <c r="Z52" s="2">
        <v>291.56</v>
      </c>
      <c r="AA52" s="23">
        <v>29999998</v>
      </c>
    </row>
    <row r="53" spans="1:27" ht="12.75">
      <c r="A53" s="48" t="s">
        <v>47</v>
      </c>
      <c r="B53" s="38"/>
      <c r="C53" s="16"/>
      <c r="D53" s="17"/>
      <c r="E53" s="16"/>
      <c r="F53" s="18"/>
      <c r="G53" s="18"/>
      <c r="H53" s="16"/>
      <c r="I53" s="16"/>
      <c r="J53" s="18"/>
      <c r="K53" s="18"/>
      <c r="L53" s="16"/>
      <c r="M53" s="16"/>
      <c r="N53" s="18"/>
      <c r="O53" s="18"/>
      <c r="P53" s="16"/>
      <c r="Q53" s="16"/>
      <c r="R53" s="18"/>
      <c r="S53" s="18"/>
      <c r="T53" s="16"/>
      <c r="U53" s="16"/>
      <c r="V53" s="16"/>
      <c r="W53" s="18"/>
      <c r="X53" s="18"/>
      <c r="Y53" s="16"/>
      <c r="Z53" s="3"/>
      <c r="AA53" s="24"/>
    </row>
    <row r="54" spans="1:27" ht="12.75">
      <c r="A54" s="47" t="s">
        <v>48</v>
      </c>
      <c r="B54" s="38"/>
      <c r="C54" s="10">
        <f aca="true" t="shared" si="9" ref="C54:Y54">SUM(C52:C53)</f>
        <v>0</v>
      </c>
      <c r="D54" s="11">
        <f t="shared" si="9"/>
        <v>0</v>
      </c>
      <c r="E54" s="10">
        <f t="shared" si="9"/>
        <v>188742536</v>
      </c>
      <c r="F54" s="12">
        <f t="shared" si="9"/>
        <v>29999998</v>
      </c>
      <c r="G54" s="12">
        <f t="shared" si="9"/>
        <v>0</v>
      </c>
      <c r="H54" s="10">
        <f t="shared" si="9"/>
        <v>18036000</v>
      </c>
      <c r="I54" s="10">
        <f t="shared" si="9"/>
        <v>18997000</v>
      </c>
      <c r="J54" s="12">
        <f t="shared" si="9"/>
        <v>37033000</v>
      </c>
      <c r="K54" s="12">
        <f t="shared" si="9"/>
        <v>10732000</v>
      </c>
      <c r="L54" s="10">
        <f t="shared" si="9"/>
        <v>10200000</v>
      </c>
      <c r="M54" s="10">
        <f t="shared" si="9"/>
        <v>22029000</v>
      </c>
      <c r="N54" s="12">
        <f t="shared" si="9"/>
        <v>42961000</v>
      </c>
      <c r="O54" s="12">
        <f t="shared" si="9"/>
        <v>5419000</v>
      </c>
      <c r="P54" s="10">
        <f t="shared" si="9"/>
        <v>7455000</v>
      </c>
      <c r="Q54" s="10">
        <f t="shared" si="9"/>
        <v>8687000</v>
      </c>
      <c r="R54" s="12">
        <f t="shared" si="9"/>
        <v>21561000</v>
      </c>
      <c r="S54" s="12">
        <f t="shared" si="9"/>
        <v>7034000</v>
      </c>
      <c r="T54" s="10">
        <f t="shared" si="9"/>
        <v>0</v>
      </c>
      <c r="U54" s="10">
        <f t="shared" si="9"/>
        <v>8879000</v>
      </c>
      <c r="V54" s="10">
        <f t="shared" si="9"/>
        <v>15913000</v>
      </c>
      <c r="W54" s="12">
        <f t="shared" si="9"/>
        <v>117468000</v>
      </c>
      <c r="X54" s="12">
        <f t="shared" si="9"/>
        <v>29999998</v>
      </c>
      <c r="Y54" s="10">
        <f t="shared" si="9"/>
        <v>87468002</v>
      </c>
      <c r="Z54" s="1">
        <f>+IF(X54&lt;&gt;0,+(Y54/X54)*100,0)</f>
        <v>291.56002610400174</v>
      </c>
      <c r="AA54" s="22">
        <f>SUM(AA52:AA53)</f>
        <v>29999998</v>
      </c>
    </row>
    <row r="55" spans="1:27" ht="12.75">
      <c r="A55" s="48" t="s">
        <v>49</v>
      </c>
      <c r="B55" s="49"/>
      <c r="C55" s="10"/>
      <c r="D55" s="11"/>
      <c r="E55" s="10">
        <v>293999996</v>
      </c>
      <c r="F55" s="12">
        <v>14999998</v>
      </c>
      <c r="G55" s="12">
        <v>200000</v>
      </c>
      <c r="H55" s="10">
        <v>448000</v>
      </c>
      <c r="I55" s="10">
        <v>3879000</v>
      </c>
      <c r="J55" s="12">
        <v>4527000</v>
      </c>
      <c r="K55" s="12">
        <v>-448000</v>
      </c>
      <c r="L55" s="10"/>
      <c r="M55" s="10"/>
      <c r="N55" s="12">
        <v>-448000</v>
      </c>
      <c r="O55" s="12">
        <v>-14418000</v>
      </c>
      <c r="P55" s="10">
        <v>7505000</v>
      </c>
      <c r="Q55" s="10">
        <v>58750000</v>
      </c>
      <c r="R55" s="12">
        <v>51837000</v>
      </c>
      <c r="S55" s="12"/>
      <c r="T55" s="10"/>
      <c r="U55" s="10">
        <v>10757000</v>
      </c>
      <c r="V55" s="10">
        <v>10757000</v>
      </c>
      <c r="W55" s="12">
        <v>66673000</v>
      </c>
      <c r="X55" s="12">
        <v>14999998</v>
      </c>
      <c r="Y55" s="10">
        <v>51673002</v>
      </c>
      <c r="Z55" s="1">
        <v>344.4867</v>
      </c>
      <c r="AA55" s="22">
        <v>14999998</v>
      </c>
    </row>
    <row r="56" spans="1:27" ht="12.75">
      <c r="A56" s="48" t="s">
        <v>50</v>
      </c>
      <c r="B56" s="38"/>
      <c r="C56" s="16"/>
      <c r="D56" s="17"/>
      <c r="E56" s="16"/>
      <c r="F56" s="18">
        <v>38613340</v>
      </c>
      <c r="G56" s="18"/>
      <c r="H56" s="16"/>
      <c r="I56" s="16"/>
      <c r="J56" s="18"/>
      <c r="K56" s="18"/>
      <c r="L56" s="16"/>
      <c r="M56" s="16"/>
      <c r="N56" s="18"/>
      <c r="O56" s="18"/>
      <c r="P56" s="16"/>
      <c r="Q56" s="16"/>
      <c r="R56" s="18"/>
      <c r="S56" s="18"/>
      <c r="T56" s="16"/>
      <c r="U56" s="16"/>
      <c r="V56" s="16"/>
      <c r="W56" s="18"/>
      <c r="X56" s="18">
        <v>38613340</v>
      </c>
      <c r="Y56" s="16">
        <v>-38613340</v>
      </c>
      <c r="Z56" s="3">
        <v>-100</v>
      </c>
      <c r="AA56" s="24">
        <v>38613340</v>
      </c>
    </row>
    <row r="57" spans="1:27" ht="12.75">
      <c r="A57" s="47" t="s">
        <v>92</v>
      </c>
      <c r="B57" s="38"/>
      <c r="C57" s="19">
        <f aca="true" t="shared" si="10" ref="C57:Y57">SUM(C55:C56)</f>
        <v>0</v>
      </c>
      <c r="D57" s="20">
        <f t="shared" si="10"/>
        <v>0</v>
      </c>
      <c r="E57" s="19">
        <f t="shared" si="10"/>
        <v>293999996</v>
      </c>
      <c r="F57" s="21">
        <f t="shared" si="10"/>
        <v>53613338</v>
      </c>
      <c r="G57" s="21">
        <f t="shared" si="10"/>
        <v>200000</v>
      </c>
      <c r="H57" s="19">
        <f t="shared" si="10"/>
        <v>448000</v>
      </c>
      <c r="I57" s="19">
        <f t="shared" si="10"/>
        <v>3879000</v>
      </c>
      <c r="J57" s="21">
        <f t="shared" si="10"/>
        <v>4527000</v>
      </c>
      <c r="K57" s="21">
        <f t="shared" si="10"/>
        <v>-448000</v>
      </c>
      <c r="L57" s="19">
        <f t="shared" si="10"/>
        <v>0</v>
      </c>
      <c r="M57" s="19">
        <f t="shared" si="10"/>
        <v>0</v>
      </c>
      <c r="N57" s="21">
        <f t="shared" si="10"/>
        <v>-448000</v>
      </c>
      <c r="O57" s="21">
        <f t="shared" si="10"/>
        <v>-14418000</v>
      </c>
      <c r="P57" s="19">
        <f t="shared" si="10"/>
        <v>7505000</v>
      </c>
      <c r="Q57" s="19">
        <f t="shared" si="10"/>
        <v>58750000</v>
      </c>
      <c r="R57" s="21">
        <f t="shared" si="10"/>
        <v>51837000</v>
      </c>
      <c r="S57" s="21">
        <f t="shared" si="10"/>
        <v>0</v>
      </c>
      <c r="T57" s="19">
        <f t="shared" si="10"/>
        <v>0</v>
      </c>
      <c r="U57" s="19">
        <f t="shared" si="10"/>
        <v>10757000</v>
      </c>
      <c r="V57" s="19">
        <f t="shared" si="10"/>
        <v>10757000</v>
      </c>
      <c r="W57" s="21">
        <f t="shared" si="10"/>
        <v>66673000</v>
      </c>
      <c r="X57" s="21">
        <f t="shared" si="10"/>
        <v>53613338</v>
      </c>
      <c r="Y57" s="19">
        <f t="shared" si="10"/>
        <v>13059662</v>
      </c>
      <c r="Z57" s="4">
        <f>+IF(X57&lt;&gt;0,+(Y57/X57)*100,0)</f>
        <v>24.35897947633852</v>
      </c>
      <c r="AA57" s="25">
        <f>SUM(AA55:AA56)</f>
        <v>53613338</v>
      </c>
    </row>
    <row r="58" spans="1:27" ht="12.75">
      <c r="A58" s="50" t="s">
        <v>51</v>
      </c>
      <c r="B58" s="38"/>
      <c r="C58" s="10"/>
      <c r="D58" s="11"/>
      <c r="E58" s="10"/>
      <c r="F58" s="12">
        <v>21822124</v>
      </c>
      <c r="G58" s="12"/>
      <c r="H58" s="10"/>
      <c r="I58" s="10"/>
      <c r="J58" s="12"/>
      <c r="K58" s="12"/>
      <c r="L58" s="10"/>
      <c r="M58" s="10"/>
      <c r="N58" s="12"/>
      <c r="O58" s="12"/>
      <c r="P58" s="10"/>
      <c r="Q58" s="10"/>
      <c r="R58" s="12"/>
      <c r="S58" s="12"/>
      <c r="T58" s="10"/>
      <c r="U58" s="10"/>
      <c r="V58" s="10"/>
      <c r="W58" s="12"/>
      <c r="X58" s="12">
        <v>21822124</v>
      </c>
      <c r="Y58" s="10">
        <v>-21822124</v>
      </c>
      <c r="Z58" s="1">
        <v>-100</v>
      </c>
      <c r="AA58" s="22">
        <v>21822124</v>
      </c>
    </row>
    <row r="59" spans="1:27" ht="12.75">
      <c r="A59" s="48" t="s">
        <v>52</v>
      </c>
      <c r="B59" s="38"/>
      <c r="C59" s="13"/>
      <c r="D59" s="14"/>
      <c r="E59" s="13"/>
      <c r="F59" s="15"/>
      <c r="G59" s="15"/>
      <c r="H59" s="13"/>
      <c r="I59" s="13"/>
      <c r="J59" s="15"/>
      <c r="K59" s="15"/>
      <c r="L59" s="13"/>
      <c r="M59" s="13"/>
      <c r="N59" s="15"/>
      <c r="O59" s="15"/>
      <c r="P59" s="13"/>
      <c r="Q59" s="13"/>
      <c r="R59" s="15"/>
      <c r="S59" s="15"/>
      <c r="T59" s="13"/>
      <c r="U59" s="13"/>
      <c r="V59" s="13"/>
      <c r="W59" s="15"/>
      <c r="X59" s="15"/>
      <c r="Y59" s="13"/>
      <c r="Z59" s="2"/>
      <c r="AA59" s="23"/>
    </row>
    <row r="60" spans="1:27" ht="12.75">
      <c r="A60" s="48" t="s">
        <v>53</v>
      </c>
      <c r="B60" s="38"/>
      <c r="C60" s="16"/>
      <c r="D60" s="17"/>
      <c r="E60" s="16">
        <v>238799996</v>
      </c>
      <c r="F60" s="18">
        <v>10000000</v>
      </c>
      <c r="G60" s="18"/>
      <c r="H60" s="16"/>
      <c r="I60" s="16">
        <v>-13953000</v>
      </c>
      <c r="J60" s="18">
        <v>-13953000</v>
      </c>
      <c r="K60" s="18">
        <v>-13953000</v>
      </c>
      <c r="L60" s="16"/>
      <c r="M60" s="16"/>
      <c r="N60" s="18">
        <v>-13953000</v>
      </c>
      <c r="O60" s="18"/>
      <c r="P60" s="16"/>
      <c r="Q60" s="16"/>
      <c r="R60" s="18"/>
      <c r="S60" s="18"/>
      <c r="T60" s="16"/>
      <c r="U60" s="16">
        <v>46294899</v>
      </c>
      <c r="V60" s="16">
        <v>46294899</v>
      </c>
      <c r="W60" s="18">
        <v>18388899</v>
      </c>
      <c r="X60" s="18">
        <v>10000000</v>
      </c>
      <c r="Y60" s="16">
        <v>8388899</v>
      </c>
      <c r="Z60" s="3">
        <v>83.889</v>
      </c>
      <c r="AA60" s="24">
        <v>10000000</v>
      </c>
    </row>
    <row r="61" spans="1:27" ht="12.75">
      <c r="A61" s="47" t="s">
        <v>54</v>
      </c>
      <c r="B61" s="38"/>
      <c r="C61" s="10">
        <f aca="true" t="shared" si="11" ref="C61:Y61">SUM(C59:C60)</f>
        <v>0</v>
      </c>
      <c r="D61" s="11">
        <f t="shared" si="11"/>
        <v>0</v>
      </c>
      <c r="E61" s="10">
        <f t="shared" si="11"/>
        <v>238799996</v>
      </c>
      <c r="F61" s="12">
        <f t="shared" si="11"/>
        <v>10000000</v>
      </c>
      <c r="G61" s="12">
        <f t="shared" si="11"/>
        <v>0</v>
      </c>
      <c r="H61" s="10">
        <f t="shared" si="11"/>
        <v>0</v>
      </c>
      <c r="I61" s="10">
        <f t="shared" si="11"/>
        <v>-13953000</v>
      </c>
      <c r="J61" s="12">
        <f t="shared" si="11"/>
        <v>-13953000</v>
      </c>
      <c r="K61" s="12">
        <f t="shared" si="11"/>
        <v>-13953000</v>
      </c>
      <c r="L61" s="10">
        <f t="shared" si="11"/>
        <v>0</v>
      </c>
      <c r="M61" s="10">
        <f t="shared" si="11"/>
        <v>0</v>
      </c>
      <c r="N61" s="12">
        <f t="shared" si="11"/>
        <v>-13953000</v>
      </c>
      <c r="O61" s="12">
        <f t="shared" si="11"/>
        <v>0</v>
      </c>
      <c r="P61" s="10">
        <f t="shared" si="11"/>
        <v>0</v>
      </c>
      <c r="Q61" s="10">
        <f t="shared" si="11"/>
        <v>0</v>
      </c>
      <c r="R61" s="12">
        <f t="shared" si="11"/>
        <v>0</v>
      </c>
      <c r="S61" s="12">
        <f t="shared" si="11"/>
        <v>0</v>
      </c>
      <c r="T61" s="10">
        <f t="shared" si="11"/>
        <v>0</v>
      </c>
      <c r="U61" s="10">
        <f t="shared" si="11"/>
        <v>46294899</v>
      </c>
      <c r="V61" s="10">
        <f t="shared" si="11"/>
        <v>46294899</v>
      </c>
      <c r="W61" s="12">
        <f t="shared" si="11"/>
        <v>18388899</v>
      </c>
      <c r="X61" s="12">
        <f t="shared" si="11"/>
        <v>10000000</v>
      </c>
      <c r="Y61" s="10">
        <f t="shared" si="11"/>
        <v>8388899</v>
      </c>
      <c r="Z61" s="1">
        <f>+IF(X61&lt;&gt;0,+(Y61/X61)*100,0)</f>
        <v>83.88898999999999</v>
      </c>
      <c r="AA61" s="22">
        <f>SUM(AA59:AA60)</f>
        <v>10000000</v>
      </c>
    </row>
    <row r="62" spans="1:27" ht="12.75">
      <c r="A62" s="51" t="s">
        <v>55</v>
      </c>
      <c r="B62" s="38"/>
      <c r="C62" s="13"/>
      <c r="D62" s="14"/>
      <c r="E62" s="13">
        <v>31014998</v>
      </c>
      <c r="F62" s="15">
        <v>4410002</v>
      </c>
      <c r="G62" s="15">
        <v>3000</v>
      </c>
      <c r="H62" s="13"/>
      <c r="I62" s="13">
        <v>6280000</v>
      </c>
      <c r="J62" s="15">
        <v>6283000</v>
      </c>
      <c r="K62" s="15">
        <v>-6283000</v>
      </c>
      <c r="L62" s="13"/>
      <c r="M62" s="13"/>
      <c r="N62" s="15">
        <v>-6283000</v>
      </c>
      <c r="O62" s="15">
        <v>295794</v>
      </c>
      <c r="P62" s="13">
        <v>3104749</v>
      </c>
      <c r="Q62" s="13"/>
      <c r="R62" s="15">
        <v>3400543</v>
      </c>
      <c r="S62" s="15"/>
      <c r="T62" s="13"/>
      <c r="U62" s="13">
        <v>6418528</v>
      </c>
      <c r="V62" s="13">
        <v>6418528</v>
      </c>
      <c r="W62" s="15">
        <v>9819071</v>
      </c>
      <c r="X62" s="15">
        <v>4410002</v>
      </c>
      <c r="Y62" s="13">
        <v>5409069</v>
      </c>
      <c r="Z62" s="2">
        <v>122.6546</v>
      </c>
      <c r="AA62" s="23">
        <v>4410002</v>
      </c>
    </row>
    <row r="63" spans="1:27" ht="12.75">
      <c r="A63" s="50" t="s">
        <v>56</v>
      </c>
      <c r="B63" s="38"/>
      <c r="C63" s="10"/>
      <c r="D63" s="11"/>
      <c r="E63" s="10">
        <v>26191002</v>
      </c>
      <c r="F63" s="12">
        <v>2679998</v>
      </c>
      <c r="G63" s="12">
        <v>99000</v>
      </c>
      <c r="H63" s="10">
        <v>41447000</v>
      </c>
      <c r="I63" s="10">
        <v>1665000</v>
      </c>
      <c r="J63" s="12">
        <v>43211000</v>
      </c>
      <c r="K63" s="12">
        <v>6000</v>
      </c>
      <c r="L63" s="10"/>
      <c r="M63" s="10"/>
      <c r="N63" s="12">
        <v>6000</v>
      </c>
      <c r="O63" s="12"/>
      <c r="P63" s="10"/>
      <c r="Q63" s="10">
        <v>21000</v>
      </c>
      <c r="R63" s="12">
        <v>21000</v>
      </c>
      <c r="S63" s="12"/>
      <c r="T63" s="10"/>
      <c r="U63" s="10">
        <v>10140000</v>
      </c>
      <c r="V63" s="10">
        <v>10140000</v>
      </c>
      <c r="W63" s="12">
        <v>53378000</v>
      </c>
      <c r="X63" s="12">
        <v>2679998</v>
      </c>
      <c r="Y63" s="10">
        <v>50698002</v>
      </c>
      <c r="Z63" s="1">
        <v>1891.7179</v>
      </c>
      <c r="AA63" s="22">
        <v>2679998</v>
      </c>
    </row>
    <row r="64" spans="1:27" ht="12.75">
      <c r="A64" s="50" t="s">
        <v>57</v>
      </c>
      <c r="B64" s="38"/>
      <c r="C64" s="10"/>
      <c r="D64" s="11"/>
      <c r="E64" s="10">
        <v>121088000</v>
      </c>
      <c r="F64" s="12">
        <v>10000000</v>
      </c>
      <c r="G64" s="12">
        <v>1241000</v>
      </c>
      <c r="H64" s="10">
        <v>62956</v>
      </c>
      <c r="I64" s="10">
        <v>8170000</v>
      </c>
      <c r="J64" s="12">
        <v>9473956</v>
      </c>
      <c r="K64" s="12">
        <v>42605000</v>
      </c>
      <c r="L64" s="10"/>
      <c r="M64" s="10"/>
      <c r="N64" s="12">
        <v>42605000</v>
      </c>
      <c r="O64" s="12">
        <v>4173000</v>
      </c>
      <c r="P64" s="10">
        <v>2141000</v>
      </c>
      <c r="Q64" s="10">
        <v>646000</v>
      </c>
      <c r="R64" s="12">
        <v>6960000</v>
      </c>
      <c r="S64" s="12"/>
      <c r="T64" s="10"/>
      <c r="U64" s="10">
        <v>3943000</v>
      </c>
      <c r="V64" s="10">
        <v>3943000</v>
      </c>
      <c r="W64" s="12">
        <v>62981956</v>
      </c>
      <c r="X64" s="12">
        <v>10000000</v>
      </c>
      <c r="Y64" s="10">
        <v>52981956</v>
      </c>
      <c r="Z64" s="1">
        <v>529.8196</v>
      </c>
      <c r="AA64" s="22">
        <v>10000000</v>
      </c>
    </row>
    <row r="65" spans="1:27" ht="12.75">
      <c r="A65" s="51" t="s">
        <v>58</v>
      </c>
      <c r="B65" s="49"/>
      <c r="C65" s="10"/>
      <c r="D65" s="11"/>
      <c r="E65" s="10">
        <v>672099998</v>
      </c>
      <c r="F65" s="12">
        <v>32000002</v>
      </c>
      <c r="G65" s="12"/>
      <c r="H65" s="10"/>
      <c r="I65" s="10">
        <v>-4827000</v>
      </c>
      <c r="J65" s="12">
        <v>-4827000</v>
      </c>
      <c r="K65" s="12">
        <v>-12454000</v>
      </c>
      <c r="L65" s="10"/>
      <c r="M65" s="10"/>
      <c r="N65" s="12">
        <v>-12454000</v>
      </c>
      <c r="O65" s="12">
        <v>2320000</v>
      </c>
      <c r="P65" s="10">
        <v>181425000</v>
      </c>
      <c r="Q65" s="10">
        <v>8606000</v>
      </c>
      <c r="R65" s="12">
        <v>192351000</v>
      </c>
      <c r="S65" s="12"/>
      <c r="T65" s="10"/>
      <c r="U65" s="10">
        <v>31966000</v>
      </c>
      <c r="V65" s="10">
        <v>31966000</v>
      </c>
      <c r="W65" s="12">
        <v>207036000</v>
      </c>
      <c r="X65" s="12">
        <v>32000002</v>
      </c>
      <c r="Y65" s="10">
        <v>175035998</v>
      </c>
      <c r="Z65" s="1">
        <v>546.9875</v>
      </c>
      <c r="AA65" s="22">
        <v>32000002</v>
      </c>
    </row>
    <row r="66" spans="1:27" ht="12.75">
      <c r="A66" s="50" t="s">
        <v>59</v>
      </c>
      <c r="B66" s="38"/>
      <c r="C66" s="10"/>
      <c r="D66" s="11"/>
      <c r="E66" s="10"/>
      <c r="F66" s="12"/>
      <c r="G66" s="12"/>
      <c r="H66" s="10"/>
      <c r="I66" s="10"/>
      <c r="J66" s="12"/>
      <c r="K66" s="12"/>
      <c r="L66" s="10"/>
      <c r="M66" s="10"/>
      <c r="N66" s="12"/>
      <c r="O66" s="12"/>
      <c r="P66" s="10"/>
      <c r="Q66" s="10"/>
      <c r="R66" s="12"/>
      <c r="S66" s="12"/>
      <c r="T66" s="10"/>
      <c r="U66" s="10"/>
      <c r="V66" s="10"/>
      <c r="W66" s="12"/>
      <c r="X66" s="12"/>
      <c r="Y66" s="10"/>
      <c r="Z66" s="1"/>
      <c r="AA66" s="22"/>
    </row>
    <row r="67" spans="1:27" ht="12.75">
      <c r="A67" s="50" t="s">
        <v>60</v>
      </c>
      <c r="B67" s="38"/>
      <c r="C67" s="16"/>
      <c r="D67" s="17"/>
      <c r="E67" s="16">
        <v>6000002</v>
      </c>
      <c r="F67" s="18"/>
      <c r="G67" s="18"/>
      <c r="H67" s="16"/>
      <c r="I67" s="16"/>
      <c r="J67" s="18"/>
      <c r="K67" s="18"/>
      <c r="L67" s="16"/>
      <c r="M67" s="16"/>
      <c r="N67" s="18"/>
      <c r="O67" s="18"/>
      <c r="P67" s="16"/>
      <c r="Q67" s="16">
        <v>704000</v>
      </c>
      <c r="R67" s="18">
        <v>704000</v>
      </c>
      <c r="S67" s="18"/>
      <c r="T67" s="16"/>
      <c r="U67" s="16">
        <v>371000</v>
      </c>
      <c r="V67" s="16">
        <v>371000</v>
      </c>
      <c r="W67" s="18">
        <v>1075000</v>
      </c>
      <c r="X67" s="18"/>
      <c r="Y67" s="16">
        <v>1075000</v>
      </c>
      <c r="Z67" s="3"/>
      <c r="AA67" s="24"/>
    </row>
    <row r="68" spans="1:27" ht="4.5" customHeight="1">
      <c r="A68" s="50"/>
      <c r="B68" s="38"/>
      <c r="C68" s="10"/>
      <c r="D68" s="11"/>
      <c r="E68" s="10"/>
      <c r="F68" s="12"/>
      <c r="G68" s="12"/>
      <c r="H68" s="10"/>
      <c r="I68" s="10"/>
      <c r="J68" s="12"/>
      <c r="K68" s="12"/>
      <c r="L68" s="10"/>
      <c r="M68" s="10"/>
      <c r="N68" s="12"/>
      <c r="O68" s="12"/>
      <c r="P68" s="10"/>
      <c r="Q68" s="10"/>
      <c r="R68" s="12"/>
      <c r="S68" s="12"/>
      <c r="T68" s="10"/>
      <c r="U68" s="10"/>
      <c r="V68" s="10"/>
      <c r="W68" s="12"/>
      <c r="X68" s="12"/>
      <c r="Y68" s="10"/>
      <c r="Z68" s="1"/>
      <c r="AA68" s="22"/>
    </row>
    <row r="69" spans="1:27" ht="12.75">
      <c r="A69" s="44" t="s">
        <v>63</v>
      </c>
      <c r="B69" s="38" t="s">
        <v>64</v>
      </c>
      <c r="C69" s="39">
        <f aca="true" t="shared" si="12" ref="C69:Y69">C79+C82+C83+C86+C89+C90+SUM(C93:C99)</f>
        <v>0</v>
      </c>
      <c r="D69" s="40">
        <f t="shared" si="12"/>
        <v>0</v>
      </c>
      <c r="E69" s="39">
        <f t="shared" si="12"/>
        <v>0</v>
      </c>
      <c r="F69" s="41">
        <f t="shared" si="12"/>
        <v>1702258136</v>
      </c>
      <c r="G69" s="41">
        <f t="shared" si="12"/>
        <v>0</v>
      </c>
      <c r="H69" s="39">
        <f t="shared" si="12"/>
        <v>152740</v>
      </c>
      <c r="I69" s="39">
        <f t="shared" si="12"/>
        <v>137125</v>
      </c>
      <c r="J69" s="41">
        <f t="shared" si="12"/>
        <v>289865</v>
      </c>
      <c r="K69" s="41">
        <f t="shared" si="12"/>
        <v>196000</v>
      </c>
      <c r="L69" s="39">
        <f t="shared" si="12"/>
        <v>64289256</v>
      </c>
      <c r="M69" s="39">
        <f t="shared" si="12"/>
        <v>17106891</v>
      </c>
      <c r="N69" s="41">
        <f t="shared" si="12"/>
        <v>81592147</v>
      </c>
      <c r="O69" s="41">
        <f t="shared" si="12"/>
        <v>197375</v>
      </c>
      <c r="P69" s="39">
        <f t="shared" si="12"/>
        <v>0</v>
      </c>
      <c r="Q69" s="39">
        <f t="shared" si="12"/>
        <v>4671651</v>
      </c>
      <c r="R69" s="41">
        <f t="shared" si="12"/>
        <v>4869026</v>
      </c>
      <c r="S69" s="41">
        <f t="shared" si="12"/>
        <v>41745000</v>
      </c>
      <c r="T69" s="39">
        <f t="shared" si="12"/>
        <v>-3515169</v>
      </c>
      <c r="U69" s="39">
        <f t="shared" si="12"/>
        <v>104000</v>
      </c>
      <c r="V69" s="39">
        <f t="shared" si="12"/>
        <v>38333831</v>
      </c>
      <c r="W69" s="41">
        <f t="shared" si="12"/>
        <v>125084869</v>
      </c>
      <c r="X69" s="41">
        <f t="shared" si="12"/>
        <v>1702258136</v>
      </c>
      <c r="Y69" s="39">
        <f t="shared" si="12"/>
        <v>-1577173267</v>
      </c>
      <c r="Z69" s="42">
        <f>+IF(X69&lt;&gt;0,+(Y69/X69)*100,0)</f>
        <v>-92.65182721969965</v>
      </c>
      <c r="AA69" s="43">
        <f>AA79+AA82+AA83+AA86+AA89+AA90+SUM(AA93:AA99)</f>
        <v>1702258136</v>
      </c>
    </row>
    <row r="70" spans="1:27" ht="12.75">
      <c r="A70" s="45" t="s">
        <v>33</v>
      </c>
      <c r="B70" s="46"/>
      <c r="C70" s="10"/>
      <c r="D70" s="11"/>
      <c r="E70" s="10"/>
      <c r="F70" s="12">
        <v>336385860</v>
      </c>
      <c r="G70" s="12"/>
      <c r="H70" s="10"/>
      <c r="I70" s="10"/>
      <c r="J70" s="12"/>
      <c r="K70" s="12"/>
      <c r="L70" s="10"/>
      <c r="M70" s="10"/>
      <c r="N70" s="12"/>
      <c r="O70" s="12"/>
      <c r="P70" s="10"/>
      <c r="Q70" s="10"/>
      <c r="R70" s="12"/>
      <c r="S70" s="12"/>
      <c r="T70" s="10"/>
      <c r="U70" s="10"/>
      <c r="V70" s="10"/>
      <c r="W70" s="12"/>
      <c r="X70" s="12">
        <v>336385860</v>
      </c>
      <c r="Y70" s="10">
        <v>-336385860</v>
      </c>
      <c r="Z70" s="1">
        <v>-100</v>
      </c>
      <c r="AA70" s="22">
        <v>336385860</v>
      </c>
    </row>
    <row r="71" spans="1:27" ht="12.75">
      <c r="A71" s="45" t="s">
        <v>34</v>
      </c>
      <c r="B71" s="46"/>
      <c r="C71" s="10"/>
      <c r="D71" s="11"/>
      <c r="E71" s="10"/>
      <c r="F71" s="12">
        <v>4988010</v>
      </c>
      <c r="G71" s="12"/>
      <c r="H71" s="10"/>
      <c r="I71" s="10"/>
      <c r="J71" s="12"/>
      <c r="K71" s="12"/>
      <c r="L71" s="10"/>
      <c r="M71" s="10"/>
      <c r="N71" s="12"/>
      <c r="O71" s="12"/>
      <c r="P71" s="10"/>
      <c r="Q71" s="10"/>
      <c r="R71" s="12"/>
      <c r="S71" s="12"/>
      <c r="T71" s="10"/>
      <c r="U71" s="10"/>
      <c r="V71" s="10"/>
      <c r="W71" s="12"/>
      <c r="X71" s="12">
        <v>4988010</v>
      </c>
      <c r="Y71" s="10">
        <v>-4988010</v>
      </c>
      <c r="Z71" s="1">
        <v>-100</v>
      </c>
      <c r="AA71" s="22">
        <v>4988010</v>
      </c>
    </row>
    <row r="72" spans="1:27" ht="12.75">
      <c r="A72" s="45" t="s">
        <v>35</v>
      </c>
      <c r="B72" s="46"/>
      <c r="C72" s="10"/>
      <c r="D72" s="11"/>
      <c r="E72" s="10"/>
      <c r="F72" s="12">
        <v>29999998</v>
      </c>
      <c r="G72" s="12"/>
      <c r="H72" s="10"/>
      <c r="I72" s="10"/>
      <c r="J72" s="12"/>
      <c r="K72" s="12"/>
      <c r="L72" s="10"/>
      <c r="M72" s="10"/>
      <c r="N72" s="12"/>
      <c r="O72" s="12"/>
      <c r="P72" s="10"/>
      <c r="Q72" s="10">
        <v>4642501</v>
      </c>
      <c r="R72" s="12">
        <v>4642501</v>
      </c>
      <c r="S72" s="12"/>
      <c r="T72" s="10"/>
      <c r="U72" s="10"/>
      <c r="V72" s="10"/>
      <c r="W72" s="12">
        <v>4642501</v>
      </c>
      <c r="X72" s="12">
        <v>29999998</v>
      </c>
      <c r="Y72" s="10">
        <v>-25357497</v>
      </c>
      <c r="Z72" s="1">
        <v>-84.525</v>
      </c>
      <c r="AA72" s="22">
        <v>29999998</v>
      </c>
    </row>
    <row r="73" spans="1:27" ht="12.75">
      <c r="A73" s="45" t="s">
        <v>36</v>
      </c>
      <c r="B73" s="46"/>
      <c r="C73" s="10"/>
      <c r="D73" s="11"/>
      <c r="E73" s="10"/>
      <c r="F73" s="12">
        <v>503285722</v>
      </c>
      <c r="G73" s="12"/>
      <c r="H73" s="10"/>
      <c r="I73" s="10"/>
      <c r="J73" s="12"/>
      <c r="K73" s="12"/>
      <c r="L73" s="10"/>
      <c r="M73" s="10"/>
      <c r="N73" s="12"/>
      <c r="O73" s="12"/>
      <c r="P73" s="10"/>
      <c r="Q73" s="10"/>
      <c r="R73" s="12"/>
      <c r="S73" s="12"/>
      <c r="T73" s="10"/>
      <c r="U73" s="10"/>
      <c r="V73" s="10"/>
      <c r="W73" s="12"/>
      <c r="X73" s="12">
        <v>503285722</v>
      </c>
      <c r="Y73" s="10">
        <v>-503285722</v>
      </c>
      <c r="Z73" s="1">
        <v>-100</v>
      </c>
      <c r="AA73" s="22">
        <v>503285722</v>
      </c>
    </row>
    <row r="74" spans="1:27" ht="12.75">
      <c r="A74" s="45" t="s">
        <v>37</v>
      </c>
      <c r="B74" s="46"/>
      <c r="C74" s="10"/>
      <c r="D74" s="11"/>
      <c r="E74" s="10"/>
      <c r="F74" s="12">
        <v>90286450</v>
      </c>
      <c r="G74" s="12"/>
      <c r="H74" s="10"/>
      <c r="I74" s="10"/>
      <c r="J74" s="12"/>
      <c r="K74" s="12"/>
      <c r="L74" s="10"/>
      <c r="M74" s="10"/>
      <c r="N74" s="12"/>
      <c r="O74" s="12"/>
      <c r="P74" s="10"/>
      <c r="Q74" s="10"/>
      <c r="R74" s="12"/>
      <c r="S74" s="12"/>
      <c r="T74" s="10"/>
      <c r="U74" s="10"/>
      <c r="V74" s="10"/>
      <c r="W74" s="12"/>
      <c r="X74" s="12">
        <v>90286450</v>
      </c>
      <c r="Y74" s="10">
        <v>-90286450</v>
      </c>
      <c r="Z74" s="1">
        <v>-100</v>
      </c>
      <c r="AA74" s="22">
        <v>90286450</v>
      </c>
    </row>
    <row r="75" spans="1:27" ht="12.75">
      <c r="A75" s="45" t="s">
        <v>38</v>
      </c>
      <c r="B75" s="46"/>
      <c r="C75" s="10"/>
      <c r="D75" s="11"/>
      <c r="E75" s="10"/>
      <c r="F75" s="12">
        <v>2559362</v>
      </c>
      <c r="G75" s="12"/>
      <c r="H75" s="10"/>
      <c r="I75" s="10"/>
      <c r="J75" s="12"/>
      <c r="K75" s="12"/>
      <c r="L75" s="10"/>
      <c r="M75" s="10"/>
      <c r="N75" s="12"/>
      <c r="O75" s="12"/>
      <c r="P75" s="10"/>
      <c r="Q75" s="10"/>
      <c r="R75" s="12"/>
      <c r="S75" s="12"/>
      <c r="T75" s="10"/>
      <c r="U75" s="10"/>
      <c r="V75" s="10"/>
      <c r="W75" s="12"/>
      <c r="X75" s="12">
        <v>2559362</v>
      </c>
      <c r="Y75" s="10">
        <v>-2559362</v>
      </c>
      <c r="Z75" s="1">
        <v>-100</v>
      </c>
      <c r="AA75" s="22">
        <v>2559362</v>
      </c>
    </row>
    <row r="76" spans="1:27" ht="12.75">
      <c r="A76" s="45" t="s">
        <v>39</v>
      </c>
      <c r="B76" s="38"/>
      <c r="C76" s="10"/>
      <c r="D76" s="11"/>
      <c r="E76" s="10"/>
      <c r="F76" s="12"/>
      <c r="G76" s="12"/>
      <c r="H76" s="10"/>
      <c r="I76" s="10"/>
      <c r="J76" s="12"/>
      <c r="K76" s="12"/>
      <c r="L76" s="10"/>
      <c r="M76" s="10"/>
      <c r="N76" s="12"/>
      <c r="O76" s="12"/>
      <c r="P76" s="10"/>
      <c r="Q76" s="10"/>
      <c r="R76" s="12"/>
      <c r="S76" s="12"/>
      <c r="T76" s="10"/>
      <c r="U76" s="10"/>
      <c r="V76" s="10"/>
      <c r="W76" s="12"/>
      <c r="X76" s="12"/>
      <c r="Y76" s="10"/>
      <c r="Z76" s="1"/>
      <c r="AA76" s="22"/>
    </row>
    <row r="77" spans="1:27" ht="12.75">
      <c r="A77" s="45" t="s">
        <v>40</v>
      </c>
      <c r="B77" s="38"/>
      <c r="C77" s="13"/>
      <c r="D77" s="14"/>
      <c r="E77" s="13"/>
      <c r="F77" s="15"/>
      <c r="G77" s="15"/>
      <c r="H77" s="13"/>
      <c r="I77" s="13"/>
      <c r="J77" s="15"/>
      <c r="K77" s="15"/>
      <c r="L77" s="13"/>
      <c r="M77" s="13"/>
      <c r="N77" s="15"/>
      <c r="O77" s="15"/>
      <c r="P77" s="13"/>
      <c r="Q77" s="13"/>
      <c r="R77" s="15"/>
      <c r="S77" s="15"/>
      <c r="T77" s="13"/>
      <c r="U77" s="13"/>
      <c r="V77" s="13"/>
      <c r="W77" s="15"/>
      <c r="X77" s="15"/>
      <c r="Y77" s="13"/>
      <c r="Z77" s="2"/>
      <c r="AA77" s="23"/>
    </row>
    <row r="78" spans="1:27" ht="12.75">
      <c r="A78" s="45" t="s">
        <v>41</v>
      </c>
      <c r="B78" s="38"/>
      <c r="C78" s="16"/>
      <c r="D78" s="17"/>
      <c r="E78" s="16"/>
      <c r="F78" s="18">
        <v>26099998</v>
      </c>
      <c r="G78" s="18"/>
      <c r="H78" s="16"/>
      <c r="I78" s="16"/>
      <c r="J78" s="18"/>
      <c r="K78" s="18"/>
      <c r="L78" s="16"/>
      <c r="M78" s="16"/>
      <c r="N78" s="18"/>
      <c r="O78" s="18"/>
      <c r="P78" s="16"/>
      <c r="Q78" s="16"/>
      <c r="R78" s="18"/>
      <c r="S78" s="18"/>
      <c r="T78" s="16"/>
      <c r="U78" s="16"/>
      <c r="V78" s="16"/>
      <c r="W78" s="18"/>
      <c r="X78" s="18">
        <v>26099998</v>
      </c>
      <c r="Y78" s="16">
        <v>-26099998</v>
      </c>
      <c r="Z78" s="3">
        <v>-100</v>
      </c>
      <c r="AA78" s="24">
        <v>26099998</v>
      </c>
    </row>
    <row r="79" spans="1:27" ht="12.75">
      <c r="A79" s="47" t="s">
        <v>42</v>
      </c>
      <c r="B79" s="38"/>
      <c r="C79" s="10">
        <f aca="true" t="shared" si="13" ref="C79:Y79">SUM(C70:C78)</f>
        <v>0</v>
      </c>
      <c r="D79" s="11">
        <f t="shared" si="13"/>
        <v>0</v>
      </c>
      <c r="E79" s="10">
        <f t="shared" si="13"/>
        <v>0</v>
      </c>
      <c r="F79" s="12">
        <f t="shared" si="13"/>
        <v>993605400</v>
      </c>
      <c r="G79" s="12">
        <f t="shared" si="13"/>
        <v>0</v>
      </c>
      <c r="H79" s="10">
        <f t="shared" si="13"/>
        <v>0</v>
      </c>
      <c r="I79" s="10">
        <f t="shared" si="13"/>
        <v>0</v>
      </c>
      <c r="J79" s="12">
        <f t="shared" si="13"/>
        <v>0</v>
      </c>
      <c r="K79" s="12">
        <f t="shared" si="13"/>
        <v>0</v>
      </c>
      <c r="L79" s="10">
        <f t="shared" si="13"/>
        <v>0</v>
      </c>
      <c r="M79" s="10">
        <f t="shared" si="13"/>
        <v>0</v>
      </c>
      <c r="N79" s="12">
        <f t="shared" si="13"/>
        <v>0</v>
      </c>
      <c r="O79" s="12">
        <f t="shared" si="13"/>
        <v>0</v>
      </c>
      <c r="P79" s="10">
        <f t="shared" si="13"/>
        <v>0</v>
      </c>
      <c r="Q79" s="10">
        <f t="shared" si="13"/>
        <v>4642501</v>
      </c>
      <c r="R79" s="12">
        <f t="shared" si="13"/>
        <v>4642501</v>
      </c>
      <c r="S79" s="12">
        <f t="shared" si="13"/>
        <v>0</v>
      </c>
      <c r="T79" s="10">
        <f t="shared" si="13"/>
        <v>0</v>
      </c>
      <c r="U79" s="10">
        <f t="shared" si="13"/>
        <v>0</v>
      </c>
      <c r="V79" s="10">
        <f t="shared" si="13"/>
        <v>0</v>
      </c>
      <c r="W79" s="12">
        <f t="shared" si="13"/>
        <v>4642501</v>
      </c>
      <c r="X79" s="12">
        <f t="shared" si="13"/>
        <v>993605400</v>
      </c>
      <c r="Y79" s="10">
        <f t="shared" si="13"/>
        <v>-988962899</v>
      </c>
      <c r="Z79" s="1">
        <f>+IF(X79&lt;&gt;0,+(Y79/X79)*100,0)</f>
        <v>-99.53276210052803</v>
      </c>
      <c r="AA79" s="22">
        <f>SUM(AA70:AA78)</f>
        <v>993605400</v>
      </c>
    </row>
    <row r="80" spans="1:27" ht="12.75">
      <c r="A80" s="48" t="s">
        <v>43</v>
      </c>
      <c r="B80" s="49"/>
      <c r="C80" s="10"/>
      <c r="D80" s="11"/>
      <c r="E80" s="10"/>
      <c r="F80" s="12">
        <v>171701076</v>
      </c>
      <c r="G80" s="12"/>
      <c r="H80" s="10"/>
      <c r="I80" s="10"/>
      <c r="J80" s="12"/>
      <c r="K80" s="12"/>
      <c r="L80" s="10"/>
      <c r="M80" s="10"/>
      <c r="N80" s="12"/>
      <c r="O80" s="12"/>
      <c r="P80" s="10"/>
      <c r="Q80" s="10"/>
      <c r="R80" s="12"/>
      <c r="S80" s="12"/>
      <c r="T80" s="10"/>
      <c r="U80" s="10"/>
      <c r="V80" s="10"/>
      <c r="W80" s="12"/>
      <c r="X80" s="12">
        <v>171701076</v>
      </c>
      <c r="Y80" s="10">
        <v>-171701076</v>
      </c>
      <c r="Z80" s="1">
        <v>-100</v>
      </c>
      <c r="AA80" s="22">
        <v>171701076</v>
      </c>
    </row>
    <row r="81" spans="1:27" ht="12.75">
      <c r="A81" s="48" t="s">
        <v>44</v>
      </c>
      <c r="B81" s="38"/>
      <c r="C81" s="16"/>
      <c r="D81" s="17"/>
      <c r="E81" s="16"/>
      <c r="F81" s="18">
        <v>2500000</v>
      </c>
      <c r="G81" s="18"/>
      <c r="H81" s="16"/>
      <c r="I81" s="16"/>
      <c r="J81" s="18"/>
      <c r="K81" s="18"/>
      <c r="L81" s="16"/>
      <c r="M81" s="16"/>
      <c r="N81" s="18"/>
      <c r="O81" s="18"/>
      <c r="P81" s="16"/>
      <c r="Q81" s="16"/>
      <c r="R81" s="18"/>
      <c r="S81" s="18"/>
      <c r="T81" s="16"/>
      <c r="U81" s="16"/>
      <c r="V81" s="16"/>
      <c r="W81" s="18"/>
      <c r="X81" s="18">
        <v>2500000</v>
      </c>
      <c r="Y81" s="16">
        <v>-2500000</v>
      </c>
      <c r="Z81" s="3">
        <v>-100</v>
      </c>
      <c r="AA81" s="24">
        <v>2500000</v>
      </c>
    </row>
    <row r="82" spans="1:27" ht="12.75">
      <c r="A82" s="47" t="s">
        <v>45</v>
      </c>
      <c r="B82" s="38"/>
      <c r="C82" s="19">
        <f aca="true" t="shared" si="14" ref="C82:Y82">SUM(C80:C81)</f>
        <v>0</v>
      </c>
      <c r="D82" s="20">
        <f t="shared" si="14"/>
        <v>0</v>
      </c>
      <c r="E82" s="19">
        <f t="shared" si="14"/>
        <v>0</v>
      </c>
      <c r="F82" s="21">
        <f t="shared" si="14"/>
        <v>174201076</v>
      </c>
      <c r="G82" s="21">
        <f t="shared" si="14"/>
        <v>0</v>
      </c>
      <c r="H82" s="19">
        <f t="shared" si="14"/>
        <v>0</v>
      </c>
      <c r="I82" s="19">
        <f t="shared" si="14"/>
        <v>0</v>
      </c>
      <c r="J82" s="21">
        <f t="shared" si="14"/>
        <v>0</v>
      </c>
      <c r="K82" s="21">
        <f t="shared" si="14"/>
        <v>0</v>
      </c>
      <c r="L82" s="19">
        <f t="shared" si="14"/>
        <v>0</v>
      </c>
      <c r="M82" s="19">
        <f t="shared" si="14"/>
        <v>0</v>
      </c>
      <c r="N82" s="21">
        <f t="shared" si="14"/>
        <v>0</v>
      </c>
      <c r="O82" s="21">
        <f t="shared" si="14"/>
        <v>0</v>
      </c>
      <c r="P82" s="19">
        <f t="shared" si="14"/>
        <v>0</v>
      </c>
      <c r="Q82" s="19">
        <f t="shared" si="14"/>
        <v>0</v>
      </c>
      <c r="R82" s="21">
        <f t="shared" si="14"/>
        <v>0</v>
      </c>
      <c r="S82" s="21">
        <f t="shared" si="14"/>
        <v>0</v>
      </c>
      <c r="T82" s="19">
        <f t="shared" si="14"/>
        <v>0</v>
      </c>
      <c r="U82" s="19">
        <f t="shared" si="14"/>
        <v>0</v>
      </c>
      <c r="V82" s="19">
        <f t="shared" si="14"/>
        <v>0</v>
      </c>
      <c r="W82" s="21">
        <f t="shared" si="14"/>
        <v>0</v>
      </c>
      <c r="X82" s="21">
        <f t="shared" si="14"/>
        <v>174201076</v>
      </c>
      <c r="Y82" s="19">
        <f t="shared" si="14"/>
        <v>-174201076</v>
      </c>
      <c r="Z82" s="4">
        <f>+IF(X82&lt;&gt;0,+(Y82/X82)*100,0)</f>
        <v>-100</v>
      </c>
      <c r="AA82" s="25">
        <f>SUM(AA80:AA81)</f>
        <v>174201076</v>
      </c>
    </row>
    <row r="83" spans="1:27" ht="12.75">
      <c r="A83" s="50" t="s">
        <v>91</v>
      </c>
      <c r="B83" s="38"/>
      <c r="C83" s="10"/>
      <c r="D83" s="11"/>
      <c r="E83" s="10"/>
      <c r="F83" s="12"/>
      <c r="G83" s="12"/>
      <c r="H83" s="10"/>
      <c r="I83" s="10"/>
      <c r="J83" s="12"/>
      <c r="K83" s="12"/>
      <c r="L83" s="10"/>
      <c r="M83" s="10"/>
      <c r="N83" s="12"/>
      <c r="O83" s="12"/>
      <c r="P83" s="10"/>
      <c r="Q83" s="10"/>
      <c r="R83" s="12"/>
      <c r="S83" s="12"/>
      <c r="T83" s="10"/>
      <c r="U83" s="10"/>
      <c r="V83" s="10"/>
      <c r="W83" s="12"/>
      <c r="X83" s="12"/>
      <c r="Y83" s="10"/>
      <c r="Z83" s="1"/>
      <c r="AA83" s="22"/>
    </row>
    <row r="84" spans="1:27" ht="12.75">
      <c r="A84" s="48" t="s">
        <v>46</v>
      </c>
      <c r="B84" s="38"/>
      <c r="C84" s="13"/>
      <c r="D84" s="14"/>
      <c r="E84" s="13"/>
      <c r="F84" s="15">
        <v>4999998</v>
      </c>
      <c r="G84" s="15"/>
      <c r="H84" s="13"/>
      <c r="I84" s="13"/>
      <c r="J84" s="15"/>
      <c r="K84" s="15"/>
      <c r="L84" s="13"/>
      <c r="M84" s="13"/>
      <c r="N84" s="15"/>
      <c r="O84" s="15"/>
      <c r="P84" s="13"/>
      <c r="Q84" s="13"/>
      <c r="R84" s="15"/>
      <c r="S84" s="15"/>
      <c r="T84" s="13"/>
      <c r="U84" s="13"/>
      <c r="V84" s="13"/>
      <c r="W84" s="15"/>
      <c r="X84" s="15">
        <v>4999998</v>
      </c>
      <c r="Y84" s="13">
        <v>-4999998</v>
      </c>
      <c r="Z84" s="2">
        <v>-100</v>
      </c>
      <c r="AA84" s="23">
        <v>4999998</v>
      </c>
    </row>
    <row r="85" spans="1:27" ht="12.75">
      <c r="A85" s="48" t="s">
        <v>47</v>
      </c>
      <c r="B85" s="38"/>
      <c r="C85" s="16"/>
      <c r="D85" s="17"/>
      <c r="E85" s="16"/>
      <c r="F85" s="18">
        <v>88116000</v>
      </c>
      <c r="G85" s="18"/>
      <c r="H85" s="16"/>
      <c r="I85" s="16"/>
      <c r="J85" s="18"/>
      <c r="K85" s="18"/>
      <c r="L85" s="16"/>
      <c r="M85" s="16"/>
      <c r="N85" s="18"/>
      <c r="O85" s="18"/>
      <c r="P85" s="16"/>
      <c r="Q85" s="16"/>
      <c r="R85" s="18"/>
      <c r="S85" s="18"/>
      <c r="T85" s="16"/>
      <c r="U85" s="16"/>
      <c r="V85" s="16"/>
      <c r="W85" s="18"/>
      <c r="X85" s="18">
        <v>88116000</v>
      </c>
      <c r="Y85" s="16">
        <v>-88116000</v>
      </c>
      <c r="Z85" s="3">
        <v>-100</v>
      </c>
      <c r="AA85" s="24">
        <v>88116000</v>
      </c>
    </row>
    <row r="86" spans="1:27" ht="12.75">
      <c r="A86" s="47" t="s">
        <v>48</v>
      </c>
      <c r="B86" s="38"/>
      <c r="C86" s="10">
        <f aca="true" t="shared" si="15" ref="C86:Y86">SUM(C84:C85)</f>
        <v>0</v>
      </c>
      <c r="D86" s="11">
        <f t="shared" si="15"/>
        <v>0</v>
      </c>
      <c r="E86" s="10">
        <f t="shared" si="15"/>
        <v>0</v>
      </c>
      <c r="F86" s="12">
        <f t="shared" si="15"/>
        <v>93115998</v>
      </c>
      <c r="G86" s="12">
        <f t="shared" si="15"/>
        <v>0</v>
      </c>
      <c r="H86" s="10">
        <f t="shared" si="15"/>
        <v>0</v>
      </c>
      <c r="I86" s="10">
        <f t="shared" si="15"/>
        <v>0</v>
      </c>
      <c r="J86" s="12">
        <f t="shared" si="15"/>
        <v>0</v>
      </c>
      <c r="K86" s="12">
        <f t="shared" si="15"/>
        <v>0</v>
      </c>
      <c r="L86" s="10">
        <f t="shared" si="15"/>
        <v>0</v>
      </c>
      <c r="M86" s="10">
        <f t="shared" si="15"/>
        <v>0</v>
      </c>
      <c r="N86" s="12">
        <f t="shared" si="15"/>
        <v>0</v>
      </c>
      <c r="O86" s="12">
        <f t="shared" si="15"/>
        <v>0</v>
      </c>
      <c r="P86" s="10">
        <f t="shared" si="15"/>
        <v>0</v>
      </c>
      <c r="Q86" s="10">
        <f t="shared" si="15"/>
        <v>0</v>
      </c>
      <c r="R86" s="12">
        <f t="shared" si="15"/>
        <v>0</v>
      </c>
      <c r="S86" s="12">
        <f t="shared" si="15"/>
        <v>0</v>
      </c>
      <c r="T86" s="10">
        <f t="shared" si="15"/>
        <v>0</v>
      </c>
      <c r="U86" s="10">
        <f t="shared" si="15"/>
        <v>0</v>
      </c>
      <c r="V86" s="10">
        <f t="shared" si="15"/>
        <v>0</v>
      </c>
      <c r="W86" s="12">
        <f t="shared" si="15"/>
        <v>0</v>
      </c>
      <c r="X86" s="12">
        <f t="shared" si="15"/>
        <v>93115998</v>
      </c>
      <c r="Y86" s="10">
        <f t="shared" si="15"/>
        <v>-93115998</v>
      </c>
      <c r="Z86" s="1">
        <f>+IF(X86&lt;&gt;0,+(Y86/X86)*100,0)</f>
        <v>-100</v>
      </c>
      <c r="AA86" s="22">
        <f>SUM(AA84:AA85)</f>
        <v>93115998</v>
      </c>
    </row>
    <row r="87" spans="1:27" ht="12.75">
      <c r="A87" s="48" t="s">
        <v>49</v>
      </c>
      <c r="B87" s="49"/>
      <c r="C87" s="10"/>
      <c r="D87" s="11"/>
      <c r="E87" s="10"/>
      <c r="F87" s="12">
        <v>176460656</v>
      </c>
      <c r="G87" s="12"/>
      <c r="H87" s="10">
        <v>152740</v>
      </c>
      <c r="I87" s="10">
        <v>100125</v>
      </c>
      <c r="J87" s="12">
        <v>252865</v>
      </c>
      <c r="K87" s="12">
        <v>196000</v>
      </c>
      <c r="L87" s="10">
        <v>64289256</v>
      </c>
      <c r="M87" s="10">
        <v>17106891</v>
      </c>
      <c r="N87" s="12">
        <v>81592147</v>
      </c>
      <c r="O87" s="12">
        <v>150375</v>
      </c>
      <c r="P87" s="10"/>
      <c r="Q87" s="10">
        <v>29150</v>
      </c>
      <c r="R87" s="12">
        <v>179525</v>
      </c>
      <c r="S87" s="12">
        <v>41745000</v>
      </c>
      <c r="T87" s="10">
        <v>-3515169</v>
      </c>
      <c r="U87" s="10"/>
      <c r="V87" s="10">
        <v>38229831</v>
      </c>
      <c r="W87" s="12">
        <v>120254368</v>
      </c>
      <c r="X87" s="12">
        <v>176460656</v>
      </c>
      <c r="Y87" s="10">
        <v>-56206288</v>
      </c>
      <c r="Z87" s="1">
        <v>-31.852</v>
      </c>
      <c r="AA87" s="22">
        <v>176460656</v>
      </c>
    </row>
    <row r="88" spans="1:27" ht="12.75">
      <c r="A88" s="48" t="s">
        <v>50</v>
      </c>
      <c r="B88" s="38"/>
      <c r="C88" s="16"/>
      <c r="D88" s="17"/>
      <c r="E88" s="16"/>
      <c r="F88" s="18">
        <v>62874004</v>
      </c>
      <c r="G88" s="18"/>
      <c r="H88" s="16"/>
      <c r="I88" s="16">
        <v>37000</v>
      </c>
      <c r="J88" s="18">
        <v>37000</v>
      </c>
      <c r="K88" s="18"/>
      <c r="L88" s="16"/>
      <c r="M88" s="16"/>
      <c r="N88" s="18"/>
      <c r="O88" s="18">
        <v>47000</v>
      </c>
      <c r="P88" s="16"/>
      <c r="Q88" s="16"/>
      <c r="R88" s="18">
        <v>47000</v>
      </c>
      <c r="S88" s="18"/>
      <c r="T88" s="16"/>
      <c r="U88" s="16">
        <v>104000</v>
      </c>
      <c r="V88" s="16">
        <v>104000</v>
      </c>
      <c r="W88" s="18">
        <v>188000</v>
      </c>
      <c r="X88" s="18">
        <v>62874004</v>
      </c>
      <c r="Y88" s="16">
        <v>-62686004</v>
      </c>
      <c r="Z88" s="3">
        <v>-99.701</v>
      </c>
      <c r="AA88" s="24">
        <v>62874004</v>
      </c>
    </row>
    <row r="89" spans="1:27" ht="12.75">
      <c r="A89" s="47" t="s">
        <v>92</v>
      </c>
      <c r="B89" s="38"/>
      <c r="C89" s="19">
        <f aca="true" t="shared" si="16" ref="C89:Y89">SUM(C87:C88)</f>
        <v>0</v>
      </c>
      <c r="D89" s="20">
        <f t="shared" si="16"/>
        <v>0</v>
      </c>
      <c r="E89" s="19">
        <f t="shared" si="16"/>
        <v>0</v>
      </c>
      <c r="F89" s="21">
        <f t="shared" si="16"/>
        <v>239334660</v>
      </c>
      <c r="G89" s="21">
        <f t="shared" si="16"/>
        <v>0</v>
      </c>
      <c r="H89" s="19">
        <f t="shared" si="16"/>
        <v>152740</v>
      </c>
      <c r="I89" s="19">
        <f t="shared" si="16"/>
        <v>137125</v>
      </c>
      <c r="J89" s="21">
        <f t="shared" si="16"/>
        <v>289865</v>
      </c>
      <c r="K89" s="21">
        <f t="shared" si="16"/>
        <v>196000</v>
      </c>
      <c r="L89" s="19">
        <f t="shared" si="16"/>
        <v>64289256</v>
      </c>
      <c r="M89" s="19">
        <f t="shared" si="16"/>
        <v>17106891</v>
      </c>
      <c r="N89" s="21">
        <f t="shared" si="16"/>
        <v>81592147</v>
      </c>
      <c r="O89" s="21">
        <f t="shared" si="16"/>
        <v>197375</v>
      </c>
      <c r="P89" s="19">
        <f t="shared" si="16"/>
        <v>0</v>
      </c>
      <c r="Q89" s="19">
        <f t="shared" si="16"/>
        <v>29150</v>
      </c>
      <c r="R89" s="21">
        <f t="shared" si="16"/>
        <v>226525</v>
      </c>
      <c r="S89" s="21">
        <f t="shared" si="16"/>
        <v>41745000</v>
      </c>
      <c r="T89" s="19">
        <f t="shared" si="16"/>
        <v>-3515169</v>
      </c>
      <c r="U89" s="19">
        <f t="shared" si="16"/>
        <v>104000</v>
      </c>
      <c r="V89" s="19">
        <f t="shared" si="16"/>
        <v>38333831</v>
      </c>
      <c r="W89" s="21">
        <f t="shared" si="16"/>
        <v>120442368</v>
      </c>
      <c r="X89" s="21">
        <f t="shared" si="16"/>
        <v>239334660</v>
      </c>
      <c r="Y89" s="19">
        <f t="shared" si="16"/>
        <v>-118892292</v>
      </c>
      <c r="Z89" s="4">
        <f>+IF(X89&lt;&gt;0,+(Y89/X89)*100,0)</f>
        <v>-49.67616976162166</v>
      </c>
      <c r="AA89" s="25">
        <f>SUM(AA87:AA88)</f>
        <v>239334660</v>
      </c>
    </row>
    <row r="90" spans="1:27" ht="12.75">
      <c r="A90" s="50" t="s">
        <v>51</v>
      </c>
      <c r="B90" s="38"/>
      <c r="C90" s="10"/>
      <c r="D90" s="11"/>
      <c r="E90" s="10"/>
      <c r="F90" s="12"/>
      <c r="G90" s="12"/>
      <c r="H90" s="10"/>
      <c r="I90" s="10"/>
      <c r="J90" s="12"/>
      <c r="K90" s="12"/>
      <c r="L90" s="10"/>
      <c r="M90" s="10"/>
      <c r="N90" s="12"/>
      <c r="O90" s="12"/>
      <c r="P90" s="10"/>
      <c r="Q90" s="10"/>
      <c r="R90" s="12"/>
      <c r="S90" s="12"/>
      <c r="T90" s="10"/>
      <c r="U90" s="10"/>
      <c r="V90" s="10"/>
      <c r="W90" s="12"/>
      <c r="X90" s="12"/>
      <c r="Y90" s="10"/>
      <c r="Z90" s="1"/>
      <c r="AA90" s="22"/>
    </row>
    <row r="91" spans="1:27" ht="12.75">
      <c r="A91" s="48" t="s">
        <v>52</v>
      </c>
      <c r="B91" s="38"/>
      <c r="C91" s="13"/>
      <c r="D91" s="14"/>
      <c r="E91" s="13"/>
      <c r="F91" s="15"/>
      <c r="G91" s="15"/>
      <c r="H91" s="13"/>
      <c r="I91" s="13"/>
      <c r="J91" s="15"/>
      <c r="K91" s="15"/>
      <c r="L91" s="13"/>
      <c r="M91" s="13"/>
      <c r="N91" s="15"/>
      <c r="O91" s="15"/>
      <c r="P91" s="13"/>
      <c r="Q91" s="13"/>
      <c r="R91" s="15"/>
      <c r="S91" s="15"/>
      <c r="T91" s="13"/>
      <c r="U91" s="13"/>
      <c r="V91" s="13"/>
      <c r="W91" s="15"/>
      <c r="X91" s="15"/>
      <c r="Y91" s="13"/>
      <c r="Z91" s="2"/>
      <c r="AA91" s="23"/>
    </row>
    <row r="92" spans="1:27" ht="12.75">
      <c r="A92" s="48" t="s">
        <v>53</v>
      </c>
      <c r="B92" s="38"/>
      <c r="C92" s="16"/>
      <c r="D92" s="17"/>
      <c r="E92" s="16"/>
      <c r="F92" s="18">
        <v>150900998</v>
      </c>
      <c r="G92" s="18"/>
      <c r="H92" s="16"/>
      <c r="I92" s="16"/>
      <c r="J92" s="18"/>
      <c r="K92" s="18"/>
      <c r="L92" s="16"/>
      <c r="M92" s="16"/>
      <c r="N92" s="18"/>
      <c r="O92" s="18"/>
      <c r="P92" s="16"/>
      <c r="Q92" s="16"/>
      <c r="R92" s="18"/>
      <c r="S92" s="18"/>
      <c r="T92" s="16"/>
      <c r="U92" s="16"/>
      <c r="V92" s="16"/>
      <c r="W92" s="18"/>
      <c r="X92" s="18">
        <v>150900998</v>
      </c>
      <c r="Y92" s="16">
        <v>-150900998</v>
      </c>
      <c r="Z92" s="3">
        <v>-100</v>
      </c>
      <c r="AA92" s="24">
        <v>150900998</v>
      </c>
    </row>
    <row r="93" spans="1:27" ht="12.75">
      <c r="A93" s="47" t="s">
        <v>54</v>
      </c>
      <c r="B93" s="38"/>
      <c r="C93" s="10">
        <f aca="true" t="shared" si="17" ref="C93:Y93">SUM(C91:C92)</f>
        <v>0</v>
      </c>
      <c r="D93" s="11">
        <f t="shared" si="17"/>
        <v>0</v>
      </c>
      <c r="E93" s="10">
        <f t="shared" si="17"/>
        <v>0</v>
      </c>
      <c r="F93" s="12">
        <f t="shared" si="17"/>
        <v>150900998</v>
      </c>
      <c r="G93" s="12">
        <f t="shared" si="17"/>
        <v>0</v>
      </c>
      <c r="H93" s="10">
        <f t="shared" si="17"/>
        <v>0</v>
      </c>
      <c r="I93" s="10">
        <f t="shared" si="17"/>
        <v>0</v>
      </c>
      <c r="J93" s="12">
        <f t="shared" si="17"/>
        <v>0</v>
      </c>
      <c r="K93" s="12">
        <f t="shared" si="17"/>
        <v>0</v>
      </c>
      <c r="L93" s="10">
        <f t="shared" si="17"/>
        <v>0</v>
      </c>
      <c r="M93" s="10">
        <f t="shared" si="17"/>
        <v>0</v>
      </c>
      <c r="N93" s="12">
        <f t="shared" si="17"/>
        <v>0</v>
      </c>
      <c r="O93" s="12">
        <f t="shared" si="17"/>
        <v>0</v>
      </c>
      <c r="P93" s="10">
        <f t="shared" si="17"/>
        <v>0</v>
      </c>
      <c r="Q93" s="10">
        <f t="shared" si="17"/>
        <v>0</v>
      </c>
      <c r="R93" s="12">
        <f t="shared" si="17"/>
        <v>0</v>
      </c>
      <c r="S93" s="12">
        <f t="shared" si="17"/>
        <v>0</v>
      </c>
      <c r="T93" s="10">
        <f t="shared" si="17"/>
        <v>0</v>
      </c>
      <c r="U93" s="10">
        <f t="shared" si="17"/>
        <v>0</v>
      </c>
      <c r="V93" s="10">
        <f t="shared" si="17"/>
        <v>0</v>
      </c>
      <c r="W93" s="12">
        <f t="shared" si="17"/>
        <v>0</v>
      </c>
      <c r="X93" s="12">
        <f t="shared" si="17"/>
        <v>150900998</v>
      </c>
      <c r="Y93" s="10">
        <f t="shared" si="17"/>
        <v>-150900998</v>
      </c>
      <c r="Z93" s="1">
        <f>+IF(X93&lt;&gt;0,+(Y93/X93)*100,0)</f>
        <v>-100</v>
      </c>
      <c r="AA93" s="22">
        <f>SUM(AA91:AA92)</f>
        <v>150900998</v>
      </c>
    </row>
    <row r="94" spans="1:27" ht="12.75">
      <c r="A94" s="51" t="s">
        <v>55</v>
      </c>
      <c r="B94" s="38"/>
      <c r="C94" s="13"/>
      <c r="D94" s="14"/>
      <c r="E94" s="13"/>
      <c r="F94" s="15">
        <v>8099998</v>
      </c>
      <c r="G94" s="15"/>
      <c r="H94" s="13"/>
      <c r="I94" s="13"/>
      <c r="J94" s="15"/>
      <c r="K94" s="15"/>
      <c r="L94" s="13"/>
      <c r="M94" s="13"/>
      <c r="N94" s="15"/>
      <c r="O94" s="15"/>
      <c r="P94" s="13"/>
      <c r="Q94" s="13"/>
      <c r="R94" s="15"/>
      <c r="S94" s="15"/>
      <c r="T94" s="13"/>
      <c r="U94" s="13"/>
      <c r="V94" s="13"/>
      <c r="W94" s="15"/>
      <c r="X94" s="15">
        <v>8099998</v>
      </c>
      <c r="Y94" s="13">
        <v>-8099998</v>
      </c>
      <c r="Z94" s="2">
        <v>-100</v>
      </c>
      <c r="AA94" s="23">
        <v>8099998</v>
      </c>
    </row>
    <row r="95" spans="1:27" ht="12.75">
      <c r="A95" s="50" t="s">
        <v>56</v>
      </c>
      <c r="B95" s="38"/>
      <c r="C95" s="10"/>
      <c r="D95" s="11"/>
      <c r="E95" s="10"/>
      <c r="F95" s="12"/>
      <c r="G95" s="12"/>
      <c r="H95" s="10"/>
      <c r="I95" s="10"/>
      <c r="J95" s="12"/>
      <c r="K95" s="12"/>
      <c r="L95" s="10"/>
      <c r="M95" s="10"/>
      <c r="N95" s="12"/>
      <c r="O95" s="12"/>
      <c r="P95" s="10"/>
      <c r="Q95" s="10"/>
      <c r="R95" s="12"/>
      <c r="S95" s="12"/>
      <c r="T95" s="10"/>
      <c r="U95" s="10"/>
      <c r="V95" s="10"/>
      <c r="W95" s="12"/>
      <c r="X95" s="12"/>
      <c r="Y95" s="10"/>
      <c r="Z95" s="1"/>
      <c r="AA95" s="22"/>
    </row>
    <row r="96" spans="1:27" ht="12.75">
      <c r="A96" s="50" t="s">
        <v>57</v>
      </c>
      <c r="B96" s="38"/>
      <c r="C96" s="10"/>
      <c r="D96" s="11"/>
      <c r="E96" s="10"/>
      <c r="F96" s="12">
        <v>10499998</v>
      </c>
      <c r="G96" s="12"/>
      <c r="H96" s="10"/>
      <c r="I96" s="10"/>
      <c r="J96" s="12"/>
      <c r="K96" s="12"/>
      <c r="L96" s="10"/>
      <c r="M96" s="10"/>
      <c r="N96" s="12"/>
      <c r="O96" s="12"/>
      <c r="P96" s="10"/>
      <c r="Q96" s="10"/>
      <c r="R96" s="12"/>
      <c r="S96" s="12"/>
      <c r="T96" s="10"/>
      <c r="U96" s="10"/>
      <c r="V96" s="10"/>
      <c r="W96" s="12"/>
      <c r="X96" s="12">
        <v>10499998</v>
      </c>
      <c r="Y96" s="10">
        <v>-10499998</v>
      </c>
      <c r="Z96" s="1">
        <v>-100</v>
      </c>
      <c r="AA96" s="22">
        <v>10499998</v>
      </c>
    </row>
    <row r="97" spans="1:27" ht="12.75">
      <c r="A97" s="51" t="s">
        <v>58</v>
      </c>
      <c r="B97" s="49"/>
      <c r="C97" s="10"/>
      <c r="D97" s="11"/>
      <c r="E97" s="10"/>
      <c r="F97" s="12">
        <v>26500008</v>
      </c>
      <c r="G97" s="12"/>
      <c r="H97" s="10"/>
      <c r="I97" s="10"/>
      <c r="J97" s="12"/>
      <c r="K97" s="12"/>
      <c r="L97" s="10"/>
      <c r="M97" s="10"/>
      <c r="N97" s="12"/>
      <c r="O97" s="12"/>
      <c r="P97" s="10"/>
      <c r="Q97" s="10"/>
      <c r="R97" s="12"/>
      <c r="S97" s="12"/>
      <c r="T97" s="10"/>
      <c r="U97" s="10"/>
      <c r="V97" s="10"/>
      <c r="W97" s="12"/>
      <c r="X97" s="12">
        <v>26500008</v>
      </c>
      <c r="Y97" s="10">
        <v>-26500008</v>
      </c>
      <c r="Z97" s="1">
        <v>-100</v>
      </c>
      <c r="AA97" s="22">
        <v>26500008</v>
      </c>
    </row>
    <row r="98" spans="1:27" ht="12.75">
      <c r="A98" s="50" t="s">
        <v>59</v>
      </c>
      <c r="B98" s="38"/>
      <c r="C98" s="10"/>
      <c r="D98" s="11"/>
      <c r="E98" s="10"/>
      <c r="F98" s="12"/>
      <c r="G98" s="12"/>
      <c r="H98" s="10"/>
      <c r="I98" s="10"/>
      <c r="J98" s="12"/>
      <c r="K98" s="12"/>
      <c r="L98" s="10"/>
      <c r="M98" s="10"/>
      <c r="N98" s="12"/>
      <c r="O98" s="12"/>
      <c r="P98" s="10"/>
      <c r="Q98" s="10"/>
      <c r="R98" s="12"/>
      <c r="S98" s="12"/>
      <c r="T98" s="10"/>
      <c r="U98" s="10"/>
      <c r="V98" s="10"/>
      <c r="W98" s="12"/>
      <c r="X98" s="12"/>
      <c r="Y98" s="10"/>
      <c r="Z98" s="1"/>
      <c r="AA98" s="22"/>
    </row>
    <row r="99" spans="1:27" ht="12.75">
      <c r="A99" s="50" t="s">
        <v>60</v>
      </c>
      <c r="B99" s="38"/>
      <c r="C99" s="16"/>
      <c r="D99" s="17"/>
      <c r="E99" s="16"/>
      <c r="F99" s="18">
        <v>6000000</v>
      </c>
      <c r="G99" s="18"/>
      <c r="H99" s="16"/>
      <c r="I99" s="16"/>
      <c r="J99" s="18"/>
      <c r="K99" s="18"/>
      <c r="L99" s="16"/>
      <c r="M99" s="16"/>
      <c r="N99" s="18"/>
      <c r="O99" s="18"/>
      <c r="P99" s="16"/>
      <c r="Q99" s="16"/>
      <c r="R99" s="18"/>
      <c r="S99" s="18"/>
      <c r="T99" s="16"/>
      <c r="U99" s="16"/>
      <c r="V99" s="16"/>
      <c r="W99" s="18"/>
      <c r="X99" s="18">
        <v>6000000</v>
      </c>
      <c r="Y99" s="16">
        <v>-6000000</v>
      </c>
      <c r="Z99" s="3">
        <v>-100</v>
      </c>
      <c r="AA99" s="24">
        <v>6000000</v>
      </c>
    </row>
    <row r="100" spans="1:27" ht="4.5" customHeight="1">
      <c r="A100" s="52"/>
      <c r="B100" s="38"/>
      <c r="C100" s="10"/>
      <c r="D100" s="11"/>
      <c r="E100" s="10"/>
      <c r="F100" s="12"/>
      <c r="G100" s="12"/>
      <c r="H100" s="10"/>
      <c r="I100" s="10"/>
      <c r="J100" s="12"/>
      <c r="K100" s="12"/>
      <c r="L100" s="10"/>
      <c r="M100" s="10"/>
      <c r="N100" s="12"/>
      <c r="O100" s="12"/>
      <c r="P100" s="10"/>
      <c r="Q100" s="10"/>
      <c r="R100" s="12"/>
      <c r="S100" s="12"/>
      <c r="T100" s="10"/>
      <c r="U100" s="10"/>
      <c r="V100" s="10"/>
      <c r="W100" s="12"/>
      <c r="X100" s="12"/>
      <c r="Y100" s="10"/>
      <c r="Z100" s="1"/>
      <c r="AA100" s="22"/>
    </row>
    <row r="101" spans="1:27" ht="12.75">
      <c r="A101" s="44" t="s">
        <v>65</v>
      </c>
      <c r="B101" s="38" t="s">
        <v>66</v>
      </c>
      <c r="C101" s="39">
        <f aca="true" t="shared" si="18" ref="C101:Y101">C111+C114+C115+C118+C121+C122+SUM(C125:C131)</f>
        <v>0</v>
      </c>
      <c r="D101" s="40">
        <f t="shared" si="18"/>
        <v>0</v>
      </c>
      <c r="E101" s="39">
        <f t="shared" si="18"/>
        <v>7754429658</v>
      </c>
      <c r="F101" s="41">
        <f t="shared" si="18"/>
        <v>5207565354</v>
      </c>
      <c r="G101" s="41">
        <f t="shared" si="18"/>
        <v>308187220</v>
      </c>
      <c r="H101" s="39">
        <f t="shared" si="18"/>
        <v>432026178</v>
      </c>
      <c r="I101" s="39">
        <f t="shared" si="18"/>
        <v>472965742</v>
      </c>
      <c r="J101" s="41">
        <f t="shared" si="18"/>
        <v>1213179140</v>
      </c>
      <c r="K101" s="41">
        <f t="shared" si="18"/>
        <v>700765882</v>
      </c>
      <c r="L101" s="39">
        <f t="shared" si="18"/>
        <v>272151663</v>
      </c>
      <c r="M101" s="39">
        <f t="shared" si="18"/>
        <v>548543426</v>
      </c>
      <c r="N101" s="41">
        <f t="shared" si="18"/>
        <v>1521460971</v>
      </c>
      <c r="O101" s="41">
        <f t="shared" si="18"/>
        <v>90702984</v>
      </c>
      <c r="P101" s="39">
        <f t="shared" si="18"/>
        <v>518736598</v>
      </c>
      <c r="Q101" s="39">
        <f t="shared" si="18"/>
        <v>417453044</v>
      </c>
      <c r="R101" s="41">
        <f t="shared" si="18"/>
        <v>1026892626</v>
      </c>
      <c r="S101" s="41">
        <f t="shared" si="18"/>
        <v>392456179</v>
      </c>
      <c r="T101" s="39">
        <f t="shared" si="18"/>
        <v>-3234055</v>
      </c>
      <c r="U101" s="39">
        <f t="shared" si="18"/>
        <v>520159497</v>
      </c>
      <c r="V101" s="39">
        <f t="shared" si="18"/>
        <v>909381621</v>
      </c>
      <c r="W101" s="41">
        <f t="shared" si="18"/>
        <v>4670914358</v>
      </c>
      <c r="X101" s="41">
        <f t="shared" si="18"/>
        <v>5207565354</v>
      </c>
      <c r="Y101" s="39">
        <f t="shared" si="18"/>
        <v>-536650996</v>
      </c>
      <c r="Z101" s="42">
        <f>+IF(X101&lt;&gt;0,+(Y101/X101)*100,0)</f>
        <v>-10.305218648629944</v>
      </c>
      <c r="AA101" s="43">
        <f>AA111+AA114+AA115+AA118+AA121+AA122+SUM(AA125:AA131)</f>
        <v>5207565354</v>
      </c>
    </row>
    <row r="102" spans="1:27" ht="12.75">
      <c r="A102" s="45" t="s">
        <v>33</v>
      </c>
      <c r="B102" s="46"/>
      <c r="C102" s="10"/>
      <c r="D102" s="11"/>
      <c r="E102" s="10">
        <v>1838197648</v>
      </c>
      <c r="F102" s="12">
        <v>1415929296</v>
      </c>
      <c r="G102" s="12">
        <v>41834000</v>
      </c>
      <c r="H102" s="10">
        <v>67570000</v>
      </c>
      <c r="I102" s="10">
        <v>234105000</v>
      </c>
      <c r="J102" s="12">
        <v>343509000</v>
      </c>
      <c r="K102" s="12">
        <v>160873000</v>
      </c>
      <c r="L102" s="10">
        <v>166998000</v>
      </c>
      <c r="M102" s="10">
        <v>153910278</v>
      </c>
      <c r="N102" s="12">
        <v>481781278</v>
      </c>
      <c r="O102" s="12">
        <v>-26058266</v>
      </c>
      <c r="P102" s="10">
        <v>137794506</v>
      </c>
      <c r="Q102" s="10">
        <v>110501016</v>
      </c>
      <c r="R102" s="12">
        <v>222237256</v>
      </c>
      <c r="S102" s="12">
        <v>123949828</v>
      </c>
      <c r="T102" s="10"/>
      <c r="U102" s="10">
        <v>43337601</v>
      </c>
      <c r="V102" s="10">
        <v>167287429</v>
      </c>
      <c r="W102" s="12">
        <v>1214814963</v>
      </c>
      <c r="X102" s="12">
        <v>1415929296</v>
      </c>
      <c r="Y102" s="10">
        <v>-201114333</v>
      </c>
      <c r="Z102" s="1">
        <v>-14.2037</v>
      </c>
      <c r="AA102" s="22">
        <v>1415929296</v>
      </c>
    </row>
    <row r="103" spans="1:27" ht="12.75">
      <c r="A103" s="45" t="s">
        <v>34</v>
      </c>
      <c r="B103" s="46"/>
      <c r="C103" s="10"/>
      <c r="D103" s="11"/>
      <c r="E103" s="10">
        <v>119999994</v>
      </c>
      <c r="F103" s="12">
        <v>74988006</v>
      </c>
      <c r="G103" s="12"/>
      <c r="H103" s="10">
        <v>8804000</v>
      </c>
      <c r="I103" s="10">
        <v>25898000</v>
      </c>
      <c r="J103" s="12">
        <v>34702000</v>
      </c>
      <c r="K103" s="12">
        <v>12363000</v>
      </c>
      <c r="L103" s="10">
        <v>5801000</v>
      </c>
      <c r="M103" s="10">
        <v>12953785</v>
      </c>
      <c r="N103" s="12">
        <v>31117785</v>
      </c>
      <c r="O103" s="12">
        <v>1742265</v>
      </c>
      <c r="P103" s="10">
        <v>279912</v>
      </c>
      <c r="Q103" s="10">
        <v>-2097548</v>
      </c>
      <c r="R103" s="12">
        <v>-75371</v>
      </c>
      <c r="S103" s="12">
        <v>5899269</v>
      </c>
      <c r="T103" s="10"/>
      <c r="U103" s="10">
        <v>11131100</v>
      </c>
      <c r="V103" s="10">
        <v>17030369</v>
      </c>
      <c r="W103" s="12">
        <v>82774783</v>
      </c>
      <c r="X103" s="12">
        <v>74988006</v>
      </c>
      <c r="Y103" s="10">
        <v>7786777</v>
      </c>
      <c r="Z103" s="1">
        <v>10.384</v>
      </c>
      <c r="AA103" s="22">
        <v>74988006</v>
      </c>
    </row>
    <row r="104" spans="1:27" ht="12.75">
      <c r="A104" s="45" t="s">
        <v>35</v>
      </c>
      <c r="B104" s="46"/>
      <c r="C104" s="10"/>
      <c r="D104" s="11"/>
      <c r="E104" s="10">
        <v>860749988</v>
      </c>
      <c r="F104" s="12">
        <v>265323508</v>
      </c>
      <c r="G104" s="12">
        <v>4009000</v>
      </c>
      <c r="H104" s="10">
        <v>47897000</v>
      </c>
      <c r="I104" s="10">
        <v>134315000</v>
      </c>
      <c r="J104" s="12">
        <v>186221000</v>
      </c>
      <c r="K104" s="12">
        <v>24599000</v>
      </c>
      <c r="L104" s="10">
        <v>108618000</v>
      </c>
      <c r="M104" s="10">
        <v>66516789</v>
      </c>
      <c r="N104" s="12">
        <v>199733789</v>
      </c>
      <c r="O104" s="12">
        <v>44833911</v>
      </c>
      <c r="P104" s="10">
        <v>41159433</v>
      </c>
      <c r="Q104" s="10">
        <v>63549722</v>
      </c>
      <c r="R104" s="12">
        <v>149543066</v>
      </c>
      <c r="S104" s="12">
        <v>81095539</v>
      </c>
      <c r="T104" s="10"/>
      <c r="U104" s="10">
        <v>139395566</v>
      </c>
      <c r="V104" s="10">
        <v>220491105</v>
      </c>
      <c r="W104" s="12">
        <v>755988960</v>
      </c>
      <c r="X104" s="12">
        <v>265323508</v>
      </c>
      <c r="Y104" s="10">
        <v>490665452</v>
      </c>
      <c r="Z104" s="1">
        <v>184.931</v>
      </c>
      <c r="AA104" s="22">
        <v>265323508</v>
      </c>
    </row>
    <row r="105" spans="1:27" ht="12.75">
      <c r="A105" s="45" t="s">
        <v>36</v>
      </c>
      <c r="B105" s="46"/>
      <c r="C105" s="10"/>
      <c r="D105" s="11"/>
      <c r="E105" s="10">
        <v>1296899026</v>
      </c>
      <c r="F105" s="12">
        <v>905143750</v>
      </c>
      <c r="G105" s="12">
        <v>173230000</v>
      </c>
      <c r="H105" s="10">
        <v>249544000</v>
      </c>
      <c r="I105" s="10">
        <v>-25433000</v>
      </c>
      <c r="J105" s="12">
        <v>397341000</v>
      </c>
      <c r="K105" s="12">
        <v>100318000</v>
      </c>
      <c r="L105" s="10">
        <v>42839000</v>
      </c>
      <c r="M105" s="10">
        <v>107188059</v>
      </c>
      <c r="N105" s="12">
        <v>250345059</v>
      </c>
      <c r="O105" s="12">
        <v>37884896</v>
      </c>
      <c r="P105" s="10">
        <v>63550582</v>
      </c>
      <c r="Q105" s="10">
        <v>56148540</v>
      </c>
      <c r="R105" s="12">
        <v>157584018</v>
      </c>
      <c r="S105" s="12">
        <v>44272751</v>
      </c>
      <c r="T105" s="10"/>
      <c r="U105" s="10">
        <v>60296802</v>
      </c>
      <c r="V105" s="10">
        <v>104569553</v>
      </c>
      <c r="W105" s="12">
        <v>909839630</v>
      </c>
      <c r="X105" s="12">
        <v>905143750</v>
      </c>
      <c r="Y105" s="10">
        <v>4695880</v>
      </c>
      <c r="Z105" s="1">
        <v>0.5188</v>
      </c>
      <c r="AA105" s="22">
        <v>905143750</v>
      </c>
    </row>
    <row r="106" spans="1:27" ht="12.75">
      <c r="A106" s="45" t="s">
        <v>37</v>
      </c>
      <c r="B106" s="46"/>
      <c r="C106" s="10"/>
      <c r="D106" s="11"/>
      <c r="E106" s="10">
        <v>177356008</v>
      </c>
      <c r="F106" s="12">
        <v>271956810</v>
      </c>
      <c r="G106" s="12">
        <v>80277000</v>
      </c>
      <c r="H106" s="10">
        <v>44591000</v>
      </c>
      <c r="I106" s="10">
        <v>69561000</v>
      </c>
      <c r="J106" s="12">
        <v>194429000</v>
      </c>
      <c r="K106" s="12">
        <v>48131000</v>
      </c>
      <c r="L106" s="10">
        <v>36998000</v>
      </c>
      <c r="M106" s="10">
        <v>16079538</v>
      </c>
      <c r="N106" s="12">
        <v>101208538</v>
      </c>
      <c r="O106" s="12">
        <v>5271458</v>
      </c>
      <c r="P106" s="10">
        <v>8947503</v>
      </c>
      <c r="Q106" s="10">
        <v>25080861</v>
      </c>
      <c r="R106" s="12">
        <v>39299822</v>
      </c>
      <c r="S106" s="12">
        <v>6445440</v>
      </c>
      <c r="T106" s="10"/>
      <c r="U106" s="10">
        <v>15640160</v>
      </c>
      <c r="V106" s="10">
        <v>22085600</v>
      </c>
      <c r="W106" s="12">
        <v>357022960</v>
      </c>
      <c r="X106" s="12">
        <v>271956810</v>
      </c>
      <c r="Y106" s="10">
        <v>85066150</v>
      </c>
      <c r="Z106" s="1">
        <v>31.2793</v>
      </c>
      <c r="AA106" s="22">
        <v>271956810</v>
      </c>
    </row>
    <row r="107" spans="1:27" ht="12.75">
      <c r="A107" s="45" t="s">
        <v>38</v>
      </c>
      <c r="B107" s="46"/>
      <c r="C107" s="10"/>
      <c r="D107" s="11"/>
      <c r="E107" s="10">
        <v>305626460</v>
      </c>
      <c r="F107" s="12">
        <v>82249552</v>
      </c>
      <c r="G107" s="12">
        <v>4491000</v>
      </c>
      <c r="H107" s="10">
        <v>5143000</v>
      </c>
      <c r="I107" s="10">
        <v>12863000</v>
      </c>
      <c r="J107" s="12">
        <v>22497000</v>
      </c>
      <c r="K107" s="12">
        <v>11145000</v>
      </c>
      <c r="L107" s="10">
        <v>42366000</v>
      </c>
      <c r="M107" s="10">
        <v>32298610</v>
      </c>
      <c r="N107" s="12">
        <v>85809610</v>
      </c>
      <c r="O107" s="12">
        <v>9337178</v>
      </c>
      <c r="P107" s="10">
        <v>3434367</v>
      </c>
      <c r="Q107" s="10">
        <v>19308137</v>
      </c>
      <c r="R107" s="12">
        <v>32079682</v>
      </c>
      <c r="S107" s="12">
        <v>2064295</v>
      </c>
      <c r="T107" s="10"/>
      <c r="U107" s="10">
        <v>20665552</v>
      </c>
      <c r="V107" s="10">
        <v>22729847</v>
      </c>
      <c r="W107" s="12">
        <v>163116139</v>
      </c>
      <c r="X107" s="12">
        <v>82249552</v>
      </c>
      <c r="Y107" s="10">
        <v>80866587</v>
      </c>
      <c r="Z107" s="1">
        <v>98.3186</v>
      </c>
      <c r="AA107" s="22">
        <v>82249552</v>
      </c>
    </row>
    <row r="108" spans="1:27" ht="12.75">
      <c r="A108" s="45" t="s">
        <v>39</v>
      </c>
      <c r="B108" s="38"/>
      <c r="C108" s="10"/>
      <c r="D108" s="11"/>
      <c r="E108" s="10"/>
      <c r="F108" s="12"/>
      <c r="G108" s="12"/>
      <c r="H108" s="10"/>
      <c r="I108" s="10"/>
      <c r="J108" s="12"/>
      <c r="K108" s="12"/>
      <c r="L108" s="10"/>
      <c r="M108" s="10"/>
      <c r="N108" s="12"/>
      <c r="O108" s="12"/>
      <c r="P108" s="10"/>
      <c r="Q108" s="10"/>
      <c r="R108" s="12"/>
      <c r="S108" s="12"/>
      <c r="T108" s="10"/>
      <c r="U108" s="10"/>
      <c r="V108" s="10"/>
      <c r="W108" s="12"/>
      <c r="X108" s="12"/>
      <c r="Y108" s="10"/>
      <c r="Z108" s="1"/>
      <c r="AA108" s="22"/>
    </row>
    <row r="109" spans="1:27" ht="12.75">
      <c r="A109" s="45" t="s">
        <v>40</v>
      </c>
      <c r="B109" s="38"/>
      <c r="C109" s="13"/>
      <c r="D109" s="14"/>
      <c r="E109" s="13"/>
      <c r="F109" s="15"/>
      <c r="G109" s="15"/>
      <c r="H109" s="13"/>
      <c r="I109" s="13"/>
      <c r="J109" s="15"/>
      <c r="K109" s="15"/>
      <c r="L109" s="13"/>
      <c r="M109" s="13"/>
      <c r="N109" s="15"/>
      <c r="O109" s="15"/>
      <c r="P109" s="13"/>
      <c r="Q109" s="13"/>
      <c r="R109" s="15"/>
      <c r="S109" s="15"/>
      <c r="T109" s="13"/>
      <c r="U109" s="13"/>
      <c r="V109" s="13"/>
      <c r="W109" s="15"/>
      <c r="X109" s="15"/>
      <c r="Y109" s="13"/>
      <c r="Z109" s="2"/>
      <c r="AA109" s="23"/>
    </row>
    <row r="110" spans="1:27" ht="12.75">
      <c r="A110" s="45" t="s">
        <v>41</v>
      </c>
      <c r="B110" s="38"/>
      <c r="C110" s="16"/>
      <c r="D110" s="17"/>
      <c r="E110" s="16">
        <v>128724998</v>
      </c>
      <c r="F110" s="18">
        <v>81099992</v>
      </c>
      <c r="G110" s="18">
        <v>23000</v>
      </c>
      <c r="H110" s="16">
        <v>3218000</v>
      </c>
      <c r="I110" s="16">
        <v>940000</v>
      </c>
      <c r="J110" s="18">
        <v>4181000</v>
      </c>
      <c r="K110" s="18">
        <v>2826000</v>
      </c>
      <c r="L110" s="16">
        <v>11332000</v>
      </c>
      <c r="M110" s="16">
        <v>1071180</v>
      </c>
      <c r="N110" s="18">
        <v>15229180</v>
      </c>
      <c r="O110" s="18">
        <v>1500720</v>
      </c>
      <c r="P110" s="16">
        <v>1932000</v>
      </c>
      <c r="Q110" s="16">
        <v>3612000</v>
      </c>
      <c r="R110" s="18">
        <v>7044720</v>
      </c>
      <c r="S110" s="18">
        <v>9960339</v>
      </c>
      <c r="T110" s="16"/>
      <c r="U110" s="16">
        <v>7906189</v>
      </c>
      <c r="V110" s="16">
        <v>17866528</v>
      </c>
      <c r="W110" s="18">
        <v>44321428</v>
      </c>
      <c r="X110" s="18">
        <v>81099992</v>
      </c>
      <c r="Y110" s="16">
        <v>-36778564</v>
      </c>
      <c r="Z110" s="3">
        <v>-45.3497</v>
      </c>
      <c r="AA110" s="24">
        <v>81099992</v>
      </c>
    </row>
    <row r="111" spans="1:27" ht="12.75">
      <c r="A111" s="47" t="s">
        <v>42</v>
      </c>
      <c r="B111" s="38"/>
      <c r="C111" s="10">
        <f aca="true" t="shared" si="19" ref="C111:Y111">SUM(C102:C110)</f>
        <v>0</v>
      </c>
      <c r="D111" s="11">
        <f t="shared" si="19"/>
        <v>0</v>
      </c>
      <c r="E111" s="10">
        <f t="shared" si="19"/>
        <v>4727554122</v>
      </c>
      <c r="F111" s="12">
        <f t="shared" si="19"/>
        <v>3096690914</v>
      </c>
      <c r="G111" s="12">
        <f t="shared" si="19"/>
        <v>303864000</v>
      </c>
      <c r="H111" s="10">
        <f t="shared" si="19"/>
        <v>426767000</v>
      </c>
      <c r="I111" s="10">
        <f t="shared" si="19"/>
        <v>452249000</v>
      </c>
      <c r="J111" s="12">
        <f t="shared" si="19"/>
        <v>1182880000</v>
      </c>
      <c r="K111" s="12">
        <f t="shared" si="19"/>
        <v>360255000</v>
      </c>
      <c r="L111" s="10">
        <f t="shared" si="19"/>
        <v>414952000</v>
      </c>
      <c r="M111" s="10">
        <f t="shared" si="19"/>
        <v>390018239</v>
      </c>
      <c r="N111" s="12">
        <f t="shared" si="19"/>
        <v>1165225239</v>
      </c>
      <c r="O111" s="12">
        <f t="shared" si="19"/>
        <v>74512162</v>
      </c>
      <c r="P111" s="10">
        <f t="shared" si="19"/>
        <v>257098303</v>
      </c>
      <c r="Q111" s="10">
        <f t="shared" si="19"/>
        <v>276102728</v>
      </c>
      <c r="R111" s="12">
        <f t="shared" si="19"/>
        <v>607713193</v>
      </c>
      <c r="S111" s="12">
        <f t="shared" si="19"/>
        <v>273687461</v>
      </c>
      <c r="T111" s="10">
        <f t="shared" si="19"/>
        <v>0</v>
      </c>
      <c r="U111" s="10">
        <f t="shared" si="19"/>
        <v>298372970</v>
      </c>
      <c r="V111" s="10">
        <f t="shared" si="19"/>
        <v>572060431</v>
      </c>
      <c r="W111" s="12">
        <f t="shared" si="19"/>
        <v>3527878863</v>
      </c>
      <c r="X111" s="12">
        <f t="shared" si="19"/>
        <v>3096690914</v>
      </c>
      <c r="Y111" s="10">
        <f t="shared" si="19"/>
        <v>431187949</v>
      </c>
      <c r="Z111" s="1">
        <f>+IF(X111&lt;&gt;0,+(Y111/X111)*100,0)</f>
        <v>13.924151973017995</v>
      </c>
      <c r="AA111" s="22">
        <f>SUM(AA102:AA110)</f>
        <v>3096690914</v>
      </c>
    </row>
    <row r="112" spans="1:27" ht="12.75">
      <c r="A112" s="48" t="s">
        <v>43</v>
      </c>
      <c r="B112" s="49"/>
      <c r="C112" s="10"/>
      <c r="D112" s="11"/>
      <c r="E112" s="10">
        <v>420770002</v>
      </c>
      <c r="F112" s="12">
        <v>348614884</v>
      </c>
      <c r="G112" s="12">
        <v>176000</v>
      </c>
      <c r="H112" s="10">
        <v>281205</v>
      </c>
      <c r="I112" s="10">
        <v>3189000</v>
      </c>
      <c r="J112" s="12">
        <v>3646205</v>
      </c>
      <c r="K112" s="12">
        <v>5850000</v>
      </c>
      <c r="L112" s="10">
        <v>-7755000</v>
      </c>
      <c r="M112" s="10">
        <v>33552000</v>
      </c>
      <c r="N112" s="12">
        <v>31647000</v>
      </c>
      <c r="O112" s="12">
        <v>7888000</v>
      </c>
      <c r="P112" s="10">
        <v>17529000</v>
      </c>
      <c r="Q112" s="10">
        <v>21795000</v>
      </c>
      <c r="R112" s="12">
        <v>47212000</v>
      </c>
      <c r="S112" s="12">
        <v>12453000</v>
      </c>
      <c r="T112" s="10"/>
      <c r="U112" s="10">
        <v>24891000</v>
      </c>
      <c r="V112" s="10">
        <v>37344000</v>
      </c>
      <c r="W112" s="12">
        <v>119849205</v>
      </c>
      <c r="X112" s="12">
        <v>348614884</v>
      </c>
      <c r="Y112" s="10">
        <v>-228765679</v>
      </c>
      <c r="Z112" s="1">
        <v>-65.6213</v>
      </c>
      <c r="AA112" s="22">
        <v>348614884</v>
      </c>
    </row>
    <row r="113" spans="1:27" ht="12.75">
      <c r="A113" s="48" t="s">
        <v>44</v>
      </c>
      <c r="B113" s="38"/>
      <c r="C113" s="16"/>
      <c r="D113" s="17"/>
      <c r="E113" s="16"/>
      <c r="F113" s="18">
        <v>50422132</v>
      </c>
      <c r="G113" s="18"/>
      <c r="H113" s="16"/>
      <c r="I113" s="16"/>
      <c r="J113" s="18"/>
      <c r="K113" s="18"/>
      <c r="L113" s="16"/>
      <c r="M113" s="16"/>
      <c r="N113" s="18"/>
      <c r="O113" s="18"/>
      <c r="P113" s="16"/>
      <c r="Q113" s="16"/>
      <c r="R113" s="18"/>
      <c r="S113" s="18"/>
      <c r="T113" s="16"/>
      <c r="U113" s="16"/>
      <c r="V113" s="16"/>
      <c r="W113" s="18"/>
      <c r="X113" s="18">
        <v>50422132</v>
      </c>
      <c r="Y113" s="16">
        <v>-50422132</v>
      </c>
      <c r="Z113" s="3">
        <v>-100</v>
      </c>
      <c r="AA113" s="24">
        <v>50422132</v>
      </c>
    </row>
    <row r="114" spans="1:27" ht="12.75">
      <c r="A114" s="47" t="s">
        <v>45</v>
      </c>
      <c r="B114" s="38"/>
      <c r="C114" s="19">
        <f aca="true" t="shared" si="20" ref="C114:Y114">SUM(C112:C113)</f>
        <v>0</v>
      </c>
      <c r="D114" s="20">
        <f t="shared" si="20"/>
        <v>0</v>
      </c>
      <c r="E114" s="19">
        <f t="shared" si="20"/>
        <v>420770002</v>
      </c>
      <c r="F114" s="21">
        <f t="shared" si="20"/>
        <v>399037016</v>
      </c>
      <c r="G114" s="21">
        <f t="shared" si="20"/>
        <v>176000</v>
      </c>
      <c r="H114" s="19">
        <f t="shared" si="20"/>
        <v>281205</v>
      </c>
      <c r="I114" s="19">
        <f t="shared" si="20"/>
        <v>3189000</v>
      </c>
      <c r="J114" s="21">
        <f t="shared" si="20"/>
        <v>3646205</v>
      </c>
      <c r="K114" s="21">
        <f t="shared" si="20"/>
        <v>5850000</v>
      </c>
      <c r="L114" s="19">
        <f t="shared" si="20"/>
        <v>-7755000</v>
      </c>
      <c r="M114" s="19">
        <f t="shared" si="20"/>
        <v>33552000</v>
      </c>
      <c r="N114" s="21">
        <f t="shared" si="20"/>
        <v>31647000</v>
      </c>
      <c r="O114" s="21">
        <f t="shared" si="20"/>
        <v>7888000</v>
      </c>
      <c r="P114" s="19">
        <f t="shared" si="20"/>
        <v>17529000</v>
      </c>
      <c r="Q114" s="19">
        <f t="shared" si="20"/>
        <v>21795000</v>
      </c>
      <c r="R114" s="21">
        <f t="shared" si="20"/>
        <v>47212000</v>
      </c>
      <c r="S114" s="21">
        <f t="shared" si="20"/>
        <v>12453000</v>
      </c>
      <c r="T114" s="19">
        <f t="shared" si="20"/>
        <v>0</v>
      </c>
      <c r="U114" s="19">
        <f t="shared" si="20"/>
        <v>24891000</v>
      </c>
      <c r="V114" s="19">
        <f t="shared" si="20"/>
        <v>37344000</v>
      </c>
      <c r="W114" s="21">
        <f t="shared" si="20"/>
        <v>119849205</v>
      </c>
      <c r="X114" s="21">
        <f t="shared" si="20"/>
        <v>399037016</v>
      </c>
      <c r="Y114" s="19">
        <f t="shared" si="20"/>
        <v>-279187811</v>
      </c>
      <c r="Z114" s="4">
        <f>+IF(X114&lt;&gt;0,+(Y114/X114)*100,0)</f>
        <v>-69.96539163173775</v>
      </c>
      <c r="AA114" s="25">
        <f>SUM(AA112:AA113)</f>
        <v>399037016</v>
      </c>
    </row>
    <row r="115" spans="1:27" ht="12.75">
      <c r="A115" s="50" t="s">
        <v>91</v>
      </c>
      <c r="B115" s="38"/>
      <c r="C115" s="10"/>
      <c r="D115" s="11"/>
      <c r="E115" s="10">
        <v>4000002</v>
      </c>
      <c r="F115" s="12"/>
      <c r="G115" s="12"/>
      <c r="H115" s="10"/>
      <c r="I115" s="10"/>
      <c r="J115" s="12"/>
      <c r="K115" s="12"/>
      <c r="L115" s="10"/>
      <c r="M115" s="10"/>
      <c r="N115" s="12"/>
      <c r="O115" s="12"/>
      <c r="P115" s="10"/>
      <c r="Q115" s="10"/>
      <c r="R115" s="12"/>
      <c r="S115" s="12"/>
      <c r="T115" s="10"/>
      <c r="U115" s="10"/>
      <c r="V115" s="10"/>
      <c r="W115" s="12"/>
      <c r="X115" s="12"/>
      <c r="Y115" s="10"/>
      <c r="Z115" s="1"/>
      <c r="AA115" s="22"/>
    </row>
    <row r="116" spans="1:27" ht="12.75">
      <c r="A116" s="48" t="s">
        <v>46</v>
      </c>
      <c r="B116" s="38"/>
      <c r="C116" s="13"/>
      <c r="D116" s="14"/>
      <c r="E116" s="13">
        <v>243942536</v>
      </c>
      <c r="F116" s="15">
        <v>34999996</v>
      </c>
      <c r="G116" s="15"/>
      <c r="H116" s="13">
        <v>18036000</v>
      </c>
      <c r="I116" s="13">
        <v>20660000</v>
      </c>
      <c r="J116" s="15">
        <v>38696000</v>
      </c>
      <c r="K116" s="15">
        <v>10732000</v>
      </c>
      <c r="L116" s="13">
        <v>10200000</v>
      </c>
      <c r="M116" s="13">
        <v>28710000</v>
      </c>
      <c r="N116" s="15">
        <v>49642000</v>
      </c>
      <c r="O116" s="15">
        <v>6032000</v>
      </c>
      <c r="P116" s="13">
        <v>8030000</v>
      </c>
      <c r="Q116" s="13">
        <v>10300000</v>
      </c>
      <c r="R116" s="15">
        <v>24362000</v>
      </c>
      <c r="S116" s="15">
        <v>7034000</v>
      </c>
      <c r="T116" s="13"/>
      <c r="U116" s="13">
        <v>9340000</v>
      </c>
      <c r="V116" s="13">
        <v>16374000</v>
      </c>
      <c r="W116" s="15">
        <v>129074000</v>
      </c>
      <c r="X116" s="15">
        <v>34999996</v>
      </c>
      <c r="Y116" s="13">
        <v>94074004</v>
      </c>
      <c r="Z116" s="2">
        <v>268.7829</v>
      </c>
      <c r="AA116" s="23">
        <v>34999996</v>
      </c>
    </row>
    <row r="117" spans="1:27" ht="12.75">
      <c r="A117" s="48" t="s">
        <v>47</v>
      </c>
      <c r="B117" s="38"/>
      <c r="C117" s="16"/>
      <c r="D117" s="17"/>
      <c r="E117" s="16"/>
      <c r="F117" s="18">
        <v>88116000</v>
      </c>
      <c r="G117" s="18"/>
      <c r="H117" s="16"/>
      <c r="I117" s="16"/>
      <c r="J117" s="18"/>
      <c r="K117" s="18"/>
      <c r="L117" s="16"/>
      <c r="M117" s="16"/>
      <c r="N117" s="18"/>
      <c r="O117" s="18"/>
      <c r="P117" s="16"/>
      <c r="Q117" s="16"/>
      <c r="R117" s="18"/>
      <c r="S117" s="18"/>
      <c r="T117" s="16"/>
      <c r="U117" s="16"/>
      <c r="V117" s="16"/>
      <c r="W117" s="18"/>
      <c r="X117" s="18">
        <v>88116000</v>
      </c>
      <c r="Y117" s="16">
        <v>-88116000</v>
      </c>
      <c r="Z117" s="3">
        <v>-100</v>
      </c>
      <c r="AA117" s="24">
        <v>88116000</v>
      </c>
    </row>
    <row r="118" spans="1:27" ht="12.75">
      <c r="A118" s="47" t="s">
        <v>48</v>
      </c>
      <c r="B118" s="38"/>
      <c r="C118" s="10">
        <f aca="true" t="shared" si="21" ref="C118:Y118">SUM(C116:C117)</f>
        <v>0</v>
      </c>
      <c r="D118" s="11">
        <f t="shared" si="21"/>
        <v>0</v>
      </c>
      <c r="E118" s="10">
        <f t="shared" si="21"/>
        <v>243942536</v>
      </c>
      <c r="F118" s="12">
        <f t="shared" si="21"/>
        <v>123115996</v>
      </c>
      <c r="G118" s="12">
        <f t="shared" si="21"/>
        <v>0</v>
      </c>
      <c r="H118" s="10">
        <f t="shared" si="21"/>
        <v>18036000</v>
      </c>
      <c r="I118" s="10">
        <f t="shared" si="21"/>
        <v>20660000</v>
      </c>
      <c r="J118" s="12">
        <f t="shared" si="21"/>
        <v>38696000</v>
      </c>
      <c r="K118" s="12">
        <f t="shared" si="21"/>
        <v>10732000</v>
      </c>
      <c r="L118" s="10">
        <f t="shared" si="21"/>
        <v>10200000</v>
      </c>
      <c r="M118" s="10">
        <f t="shared" si="21"/>
        <v>28710000</v>
      </c>
      <c r="N118" s="12">
        <f t="shared" si="21"/>
        <v>49642000</v>
      </c>
      <c r="O118" s="12">
        <f t="shared" si="21"/>
        <v>6032000</v>
      </c>
      <c r="P118" s="10">
        <f t="shared" si="21"/>
        <v>8030000</v>
      </c>
      <c r="Q118" s="10">
        <f t="shared" si="21"/>
        <v>10300000</v>
      </c>
      <c r="R118" s="12">
        <f t="shared" si="21"/>
        <v>24362000</v>
      </c>
      <c r="S118" s="12">
        <f t="shared" si="21"/>
        <v>7034000</v>
      </c>
      <c r="T118" s="10">
        <f t="shared" si="21"/>
        <v>0</v>
      </c>
      <c r="U118" s="10">
        <f t="shared" si="21"/>
        <v>9340000</v>
      </c>
      <c r="V118" s="10">
        <f t="shared" si="21"/>
        <v>16374000</v>
      </c>
      <c r="W118" s="12">
        <f t="shared" si="21"/>
        <v>129074000</v>
      </c>
      <c r="X118" s="12">
        <f t="shared" si="21"/>
        <v>123115996</v>
      </c>
      <c r="Y118" s="10">
        <f t="shared" si="21"/>
        <v>5958004</v>
      </c>
      <c r="Z118" s="1">
        <f>+IF(X118&lt;&gt;0,+(Y118/X118)*100,0)</f>
        <v>4.839341916220213</v>
      </c>
      <c r="AA118" s="22">
        <f>SUM(AA116:AA117)</f>
        <v>123115996</v>
      </c>
    </row>
    <row r="119" spans="1:27" ht="12.75">
      <c r="A119" s="48" t="s">
        <v>49</v>
      </c>
      <c r="B119" s="49"/>
      <c r="C119" s="10"/>
      <c r="D119" s="11"/>
      <c r="E119" s="10">
        <v>579859002</v>
      </c>
      <c r="F119" s="12">
        <v>218424656</v>
      </c>
      <c r="G119" s="12">
        <v>1580225</v>
      </c>
      <c r="H119" s="10">
        <v>-65090749</v>
      </c>
      <c r="I119" s="10">
        <v>33593463</v>
      </c>
      <c r="J119" s="12">
        <v>-29917061</v>
      </c>
      <c r="K119" s="12">
        <v>18656000</v>
      </c>
      <c r="L119" s="10">
        <v>64289256</v>
      </c>
      <c r="M119" s="10">
        <v>17106891</v>
      </c>
      <c r="N119" s="12">
        <v>100052147</v>
      </c>
      <c r="O119" s="12">
        <v>-11062986</v>
      </c>
      <c r="P119" s="10">
        <v>29293770</v>
      </c>
      <c r="Q119" s="10">
        <v>86278150</v>
      </c>
      <c r="R119" s="12">
        <v>104508934</v>
      </c>
      <c r="S119" s="12">
        <v>41745000</v>
      </c>
      <c r="T119" s="10">
        <v>-3515169</v>
      </c>
      <c r="U119" s="10">
        <v>67349547</v>
      </c>
      <c r="V119" s="10">
        <v>105579378</v>
      </c>
      <c r="W119" s="12">
        <v>280223398</v>
      </c>
      <c r="X119" s="12">
        <v>218424656</v>
      </c>
      <c r="Y119" s="10">
        <v>61798742</v>
      </c>
      <c r="Z119" s="1">
        <v>28.2929</v>
      </c>
      <c r="AA119" s="22">
        <v>218424656</v>
      </c>
    </row>
    <row r="120" spans="1:27" ht="12.75">
      <c r="A120" s="48" t="s">
        <v>50</v>
      </c>
      <c r="B120" s="38"/>
      <c r="C120" s="16"/>
      <c r="D120" s="17"/>
      <c r="E120" s="16"/>
      <c r="F120" s="18">
        <v>394360612</v>
      </c>
      <c r="G120" s="18"/>
      <c r="H120" s="16"/>
      <c r="I120" s="16">
        <v>37000</v>
      </c>
      <c r="J120" s="18">
        <v>37000</v>
      </c>
      <c r="K120" s="18"/>
      <c r="L120" s="16"/>
      <c r="M120" s="16"/>
      <c r="N120" s="18"/>
      <c r="O120" s="18">
        <v>47000</v>
      </c>
      <c r="P120" s="16"/>
      <c r="Q120" s="16"/>
      <c r="R120" s="18">
        <v>47000</v>
      </c>
      <c r="S120" s="18"/>
      <c r="T120" s="16"/>
      <c r="U120" s="16">
        <v>104000</v>
      </c>
      <c r="V120" s="16">
        <v>104000</v>
      </c>
      <c r="W120" s="18">
        <v>188000</v>
      </c>
      <c r="X120" s="18">
        <v>394360612</v>
      </c>
      <c r="Y120" s="16">
        <v>-394172612</v>
      </c>
      <c r="Z120" s="3">
        <v>-99.9523</v>
      </c>
      <c r="AA120" s="24">
        <v>394360612</v>
      </c>
    </row>
    <row r="121" spans="1:27" ht="12.75">
      <c r="A121" s="47" t="s">
        <v>92</v>
      </c>
      <c r="B121" s="38"/>
      <c r="C121" s="19">
        <f aca="true" t="shared" si="22" ref="C121:Y121">SUM(C119:C120)</f>
        <v>0</v>
      </c>
      <c r="D121" s="20">
        <f t="shared" si="22"/>
        <v>0</v>
      </c>
      <c r="E121" s="19">
        <f t="shared" si="22"/>
        <v>579859002</v>
      </c>
      <c r="F121" s="21">
        <f t="shared" si="22"/>
        <v>612785268</v>
      </c>
      <c r="G121" s="21">
        <f t="shared" si="22"/>
        <v>1580225</v>
      </c>
      <c r="H121" s="19">
        <f t="shared" si="22"/>
        <v>-65090749</v>
      </c>
      <c r="I121" s="19">
        <f t="shared" si="22"/>
        <v>33630463</v>
      </c>
      <c r="J121" s="21">
        <f t="shared" si="22"/>
        <v>-29880061</v>
      </c>
      <c r="K121" s="21">
        <f t="shared" si="22"/>
        <v>18656000</v>
      </c>
      <c r="L121" s="19">
        <f t="shared" si="22"/>
        <v>64289256</v>
      </c>
      <c r="M121" s="19">
        <f t="shared" si="22"/>
        <v>17106891</v>
      </c>
      <c r="N121" s="21">
        <f t="shared" si="22"/>
        <v>100052147</v>
      </c>
      <c r="O121" s="21">
        <f t="shared" si="22"/>
        <v>-11015986</v>
      </c>
      <c r="P121" s="19">
        <f t="shared" si="22"/>
        <v>29293770</v>
      </c>
      <c r="Q121" s="19">
        <f t="shared" si="22"/>
        <v>86278150</v>
      </c>
      <c r="R121" s="21">
        <f t="shared" si="22"/>
        <v>104555934</v>
      </c>
      <c r="S121" s="21">
        <f t="shared" si="22"/>
        <v>41745000</v>
      </c>
      <c r="T121" s="19">
        <f t="shared" si="22"/>
        <v>-3515169</v>
      </c>
      <c r="U121" s="19">
        <f t="shared" si="22"/>
        <v>67453547</v>
      </c>
      <c r="V121" s="19">
        <f t="shared" si="22"/>
        <v>105683378</v>
      </c>
      <c r="W121" s="21">
        <f t="shared" si="22"/>
        <v>280411398</v>
      </c>
      <c r="X121" s="21">
        <f t="shared" si="22"/>
        <v>612785268</v>
      </c>
      <c r="Y121" s="19">
        <f t="shared" si="22"/>
        <v>-332373870</v>
      </c>
      <c r="Z121" s="4">
        <f>+IF(X121&lt;&gt;0,+(Y121/X121)*100,0)</f>
        <v>-54.239859761119455</v>
      </c>
      <c r="AA121" s="25">
        <f>SUM(AA119:AA120)</f>
        <v>612785268</v>
      </c>
    </row>
    <row r="122" spans="1:27" ht="12.75">
      <c r="A122" s="50" t="s">
        <v>51</v>
      </c>
      <c r="B122" s="38"/>
      <c r="C122" s="10"/>
      <c r="D122" s="11"/>
      <c r="E122" s="10"/>
      <c r="F122" s="12">
        <v>21822124</v>
      </c>
      <c r="G122" s="12"/>
      <c r="H122" s="10"/>
      <c r="I122" s="10"/>
      <c r="J122" s="12"/>
      <c r="K122" s="12"/>
      <c r="L122" s="10"/>
      <c r="M122" s="10"/>
      <c r="N122" s="12"/>
      <c r="O122" s="12"/>
      <c r="P122" s="10"/>
      <c r="Q122" s="10"/>
      <c r="R122" s="12"/>
      <c r="S122" s="12"/>
      <c r="T122" s="10"/>
      <c r="U122" s="10"/>
      <c r="V122" s="10"/>
      <c r="W122" s="12"/>
      <c r="X122" s="12">
        <v>21822124</v>
      </c>
      <c r="Y122" s="10">
        <v>-21822124</v>
      </c>
      <c r="Z122" s="1">
        <v>-100</v>
      </c>
      <c r="AA122" s="22">
        <v>21822124</v>
      </c>
    </row>
    <row r="123" spans="1:27" ht="12.75">
      <c r="A123" s="48" t="s">
        <v>52</v>
      </c>
      <c r="B123" s="38"/>
      <c r="C123" s="13"/>
      <c r="D123" s="14"/>
      <c r="E123" s="13"/>
      <c r="F123" s="15">
        <v>6000000</v>
      </c>
      <c r="G123" s="15"/>
      <c r="H123" s="13"/>
      <c r="I123" s="13"/>
      <c r="J123" s="15"/>
      <c r="K123" s="15"/>
      <c r="L123" s="13"/>
      <c r="M123" s="13"/>
      <c r="N123" s="15"/>
      <c r="O123" s="15"/>
      <c r="P123" s="13"/>
      <c r="Q123" s="13"/>
      <c r="R123" s="15"/>
      <c r="S123" s="15"/>
      <c r="T123" s="13"/>
      <c r="U123" s="13">
        <v>1717079</v>
      </c>
      <c r="V123" s="13">
        <v>1717079</v>
      </c>
      <c r="W123" s="15">
        <v>1717079</v>
      </c>
      <c r="X123" s="15">
        <v>6000000</v>
      </c>
      <c r="Y123" s="13">
        <v>-4282921</v>
      </c>
      <c r="Z123" s="2">
        <v>-71.382</v>
      </c>
      <c r="AA123" s="23">
        <v>6000000</v>
      </c>
    </row>
    <row r="124" spans="1:27" ht="12.75">
      <c r="A124" s="48" t="s">
        <v>53</v>
      </c>
      <c r="B124" s="38"/>
      <c r="C124" s="16"/>
      <c r="D124" s="17"/>
      <c r="E124" s="16">
        <v>314799996</v>
      </c>
      <c r="F124" s="18">
        <v>296900994</v>
      </c>
      <c r="G124" s="18"/>
      <c r="H124" s="16">
        <v>69000</v>
      </c>
      <c r="I124" s="16">
        <v>-41095000</v>
      </c>
      <c r="J124" s="18">
        <v>-41026000</v>
      </c>
      <c r="K124" s="18">
        <v>13572000</v>
      </c>
      <c r="L124" s="16">
        <v>-66683000</v>
      </c>
      <c r="M124" s="16">
        <v>3976363</v>
      </c>
      <c r="N124" s="18">
        <v>-49134637</v>
      </c>
      <c r="O124" s="18">
        <v>105896</v>
      </c>
      <c r="P124" s="16">
        <v>146126</v>
      </c>
      <c r="Q124" s="16">
        <v>2502900</v>
      </c>
      <c r="R124" s="18">
        <v>2754922</v>
      </c>
      <c r="S124" s="18">
        <v>12881000</v>
      </c>
      <c r="T124" s="16"/>
      <c r="U124" s="16">
        <v>46294899</v>
      </c>
      <c r="V124" s="16">
        <v>59175899</v>
      </c>
      <c r="W124" s="18">
        <v>-28229816</v>
      </c>
      <c r="X124" s="18">
        <v>296900994</v>
      </c>
      <c r="Y124" s="16">
        <v>-325130810</v>
      </c>
      <c r="Z124" s="3">
        <v>-109.5082</v>
      </c>
      <c r="AA124" s="24">
        <v>296900994</v>
      </c>
    </row>
    <row r="125" spans="1:27" ht="12.75">
      <c r="A125" s="47" t="s">
        <v>54</v>
      </c>
      <c r="B125" s="38"/>
      <c r="C125" s="10">
        <f aca="true" t="shared" si="23" ref="C125:Y125">SUM(C123:C124)</f>
        <v>0</v>
      </c>
      <c r="D125" s="11">
        <f t="shared" si="23"/>
        <v>0</v>
      </c>
      <c r="E125" s="10">
        <f t="shared" si="23"/>
        <v>314799996</v>
      </c>
      <c r="F125" s="12">
        <f t="shared" si="23"/>
        <v>302900994</v>
      </c>
      <c r="G125" s="12">
        <f t="shared" si="23"/>
        <v>0</v>
      </c>
      <c r="H125" s="10">
        <f t="shared" si="23"/>
        <v>69000</v>
      </c>
      <c r="I125" s="10">
        <f t="shared" si="23"/>
        <v>-41095000</v>
      </c>
      <c r="J125" s="12">
        <f t="shared" si="23"/>
        <v>-41026000</v>
      </c>
      <c r="K125" s="12">
        <f t="shared" si="23"/>
        <v>13572000</v>
      </c>
      <c r="L125" s="10">
        <f t="shared" si="23"/>
        <v>-66683000</v>
      </c>
      <c r="M125" s="10">
        <f t="shared" si="23"/>
        <v>3976363</v>
      </c>
      <c r="N125" s="12">
        <f t="shared" si="23"/>
        <v>-49134637</v>
      </c>
      <c r="O125" s="12">
        <f t="shared" si="23"/>
        <v>105896</v>
      </c>
      <c r="P125" s="10">
        <f t="shared" si="23"/>
        <v>146126</v>
      </c>
      <c r="Q125" s="10">
        <f t="shared" si="23"/>
        <v>2502900</v>
      </c>
      <c r="R125" s="12">
        <f t="shared" si="23"/>
        <v>2754922</v>
      </c>
      <c r="S125" s="12">
        <f t="shared" si="23"/>
        <v>12881000</v>
      </c>
      <c r="T125" s="10">
        <f t="shared" si="23"/>
        <v>0</v>
      </c>
      <c r="U125" s="10">
        <f t="shared" si="23"/>
        <v>48011978</v>
      </c>
      <c r="V125" s="10">
        <f t="shared" si="23"/>
        <v>60892978</v>
      </c>
      <c r="W125" s="12">
        <f t="shared" si="23"/>
        <v>-26512737</v>
      </c>
      <c r="X125" s="12">
        <f t="shared" si="23"/>
        <v>302900994</v>
      </c>
      <c r="Y125" s="10">
        <f t="shared" si="23"/>
        <v>-329413731</v>
      </c>
      <c r="Z125" s="1">
        <f>+IF(X125&lt;&gt;0,+(Y125/X125)*100,0)</f>
        <v>-108.7529382620646</v>
      </c>
      <c r="AA125" s="22">
        <f>SUM(AA123:AA124)</f>
        <v>302900994</v>
      </c>
    </row>
    <row r="126" spans="1:27" ht="12.75">
      <c r="A126" s="51" t="s">
        <v>55</v>
      </c>
      <c r="B126" s="38"/>
      <c r="C126" s="13"/>
      <c r="D126" s="14"/>
      <c r="E126" s="13">
        <v>81972998</v>
      </c>
      <c r="F126" s="15">
        <v>85510000</v>
      </c>
      <c r="G126" s="15">
        <v>1181995</v>
      </c>
      <c r="H126" s="13">
        <v>580287</v>
      </c>
      <c r="I126" s="13">
        <v>1336230</v>
      </c>
      <c r="J126" s="15">
        <v>3098512</v>
      </c>
      <c r="K126" s="15">
        <v>49247045</v>
      </c>
      <c r="L126" s="13">
        <v>-34647010</v>
      </c>
      <c r="M126" s="13">
        <v>-147295</v>
      </c>
      <c r="N126" s="15">
        <v>14452740</v>
      </c>
      <c r="O126" s="15">
        <v>2515779</v>
      </c>
      <c r="P126" s="13">
        <v>30781987</v>
      </c>
      <c r="Q126" s="13">
        <v>3470762</v>
      </c>
      <c r="R126" s="15">
        <v>36768528</v>
      </c>
      <c r="S126" s="15"/>
      <c r="T126" s="13">
        <v>7908</v>
      </c>
      <c r="U126" s="13">
        <v>16430434</v>
      </c>
      <c r="V126" s="13">
        <v>16438342</v>
      </c>
      <c r="W126" s="15">
        <v>70758122</v>
      </c>
      <c r="X126" s="15">
        <v>85510000</v>
      </c>
      <c r="Y126" s="13">
        <v>-14751878</v>
      </c>
      <c r="Z126" s="2">
        <v>-17.2516</v>
      </c>
      <c r="AA126" s="23">
        <v>85510000</v>
      </c>
    </row>
    <row r="127" spans="1:27" ht="12.75">
      <c r="A127" s="50" t="s">
        <v>56</v>
      </c>
      <c r="B127" s="38"/>
      <c r="C127" s="10"/>
      <c r="D127" s="11"/>
      <c r="E127" s="10">
        <v>58460000</v>
      </c>
      <c r="F127" s="12">
        <v>29410992</v>
      </c>
      <c r="G127" s="12">
        <v>144000</v>
      </c>
      <c r="H127" s="10">
        <v>50025479</v>
      </c>
      <c r="I127" s="10">
        <v>-485951</v>
      </c>
      <c r="J127" s="12">
        <v>49683528</v>
      </c>
      <c r="K127" s="12">
        <v>212963048</v>
      </c>
      <c r="L127" s="10">
        <v>-158316495</v>
      </c>
      <c r="M127" s="10">
        <v>59743458</v>
      </c>
      <c r="N127" s="12">
        <v>114390011</v>
      </c>
      <c r="O127" s="12">
        <v>3758630</v>
      </c>
      <c r="P127" s="10">
        <v>4273713</v>
      </c>
      <c r="Q127" s="10">
        <v>-2352532</v>
      </c>
      <c r="R127" s="12">
        <v>5679811</v>
      </c>
      <c r="S127" s="12">
        <v>-449582</v>
      </c>
      <c r="T127" s="10">
        <v>120930</v>
      </c>
      <c r="U127" s="10">
        <v>21549816</v>
      </c>
      <c r="V127" s="10">
        <v>21221164</v>
      </c>
      <c r="W127" s="12">
        <v>190974514</v>
      </c>
      <c r="X127" s="12">
        <v>29410992</v>
      </c>
      <c r="Y127" s="10">
        <v>161563522</v>
      </c>
      <c r="Z127" s="1">
        <v>549.3304</v>
      </c>
      <c r="AA127" s="22">
        <v>29410992</v>
      </c>
    </row>
    <row r="128" spans="1:27" ht="12.75">
      <c r="A128" s="50" t="s">
        <v>57</v>
      </c>
      <c r="B128" s="38"/>
      <c r="C128" s="10"/>
      <c r="D128" s="11"/>
      <c r="E128" s="10">
        <v>235871002</v>
      </c>
      <c r="F128" s="12">
        <v>263292040</v>
      </c>
      <c r="G128" s="12">
        <v>1241000</v>
      </c>
      <c r="H128" s="10">
        <v>1285956</v>
      </c>
      <c r="I128" s="10">
        <v>8309000</v>
      </c>
      <c r="J128" s="12">
        <v>10835956</v>
      </c>
      <c r="K128" s="12">
        <v>41944789</v>
      </c>
      <c r="L128" s="10">
        <v>41464814</v>
      </c>
      <c r="M128" s="10">
        <v>1869970</v>
      </c>
      <c r="N128" s="12">
        <v>85279573</v>
      </c>
      <c r="O128" s="12">
        <v>4168563</v>
      </c>
      <c r="P128" s="10">
        <v>2904734</v>
      </c>
      <c r="Q128" s="10">
        <v>4024622</v>
      </c>
      <c r="R128" s="12">
        <v>11097919</v>
      </c>
      <c r="S128" s="12">
        <v>5896594</v>
      </c>
      <c r="T128" s="10">
        <v>152276</v>
      </c>
      <c r="U128" s="10">
        <v>6792000</v>
      </c>
      <c r="V128" s="10">
        <v>12840870</v>
      </c>
      <c r="W128" s="12">
        <v>120054318</v>
      </c>
      <c r="X128" s="12">
        <v>263292040</v>
      </c>
      <c r="Y128" s="10">
        <v>-143237722</v>
      </c>
      <c r="Z128" s="1">
        <v>-54.4026</v>
      </c>
      <c r="AA128" s="22">
        <v>263292040</v>
      </c>
    </row>
    <row r="129" spans="1:27" ht="12.75">
      <c r="A129" s="51" t="s">
        <v>58</v>
      </c>
      <c r="B129" s="49"/>
      <c r="C129" s="10"/>
      <c r="D129" s="11"/>
      <c r="E129" s="10">
        <v>1077699996</v>
      </c>
      <c r="F129" s="12">
        <v>266500010</v>
      </c>
      <c r="G129" s="12"/>
      <c r="H129" s="10"/>
      <c r="I129" s="10">
        <v>-4827000</v>
      </c>
      <c r="J129" s="12">
        <v>-4827000</v>
      </c>
      <c r="K129" s="12">
        <v>-12454000</v>
      </c>
      <c r="L129" s="10">
        <v>8637098</v>
      </c>
      <c r="M129" s="10">
        <v>13539500</v>
      </c>
      <c r="N129" s="12">
        <v>9722598</v>
      </c>
      <c r="O129" s="12">
        <v>2433240</v>
      </c>
      <c r="P129" s="10">
        <v>168678965</v>
      </c>
      <c r="Q129" s="10">
        <v>14524414</v>
      </c>
      <c r="R129" s="12">
        <v>185636619</v>
      </c>
      <c r="S129" s="12">
        <v>38937706</v>
      </c>
      <c r="T129" s="10"/>
      <c r="U129" s="10">
        <v>26946752</v>
      </c>
      <c r="V129" s="10">
        <v>65884458</v>
      </c>
      <c r="W129" s="12">
        <v>256416675</v>
      </c>
      <c r="X129" s="12">
        <v>266500010</v>
      </c>
      <c r="Y129" s="10">
        <v>-10083335</v>
      </c>
      <c r="Z129" s="1">
        <v>-3.7836</v>
      </c>
      <c r="AA129" s="22">
        <v>266500010</v>
      </c>
    </row>
    <row r="130" spans="1:27" ht="12.75">
      <c r="A130" s="50" t="s">
        <v>59</v>
      </c>
      <c r="B130" s="38"/>
      <c r="C130" s="10"/>
      <c r="D130" s="11"/>
      <c r="E130" s="10"/>
      <c r="F130" s="12">
        <v>500000</v>
      </c>
      <c r="G130" s="12"/>
      <c r="H130" s="10"/>
      <c r="I130" s="10"/>
      <c r="J130" s="12"/>
      <c r="K130" s="12"/>
      <c r="L130" s="10"/>
      <c r="M130" s="10"/>
      <c r="N130" s="12"/>
      <c r="O130" s="12"/>
      <c r="P130" s="10"/>
      <c r="Q130" s="10"/>
      <c r="R130" s="12"/>
      <c r="S130" s="12"/>
      <c r="T130" s="10"/>
      <c r="U130" s="10"/>
      <c r="V130" s="10"/>
      <c r="W130" s="12"/>
      <c r="X130" s="12">
        <v>500000</v>
      </c>
      <c r="Y130" s="10">
        <v>-500000</v>
      </c>
      <c r="Z130" s="1">
        <v>-100</v>
      </c>
      <c r="AA130" s="22">
        <v>500000</v>
      </c>
    </row>
    <row r="131" spans="1:27" ht="12.75">
      <c r="A131" s="50" t="s">
        <v>60</v>
      </c>
      <c r="B131" s="38"/>
      <c r="C131" s="16"/>
      <c r="D131" s="17"/>
      <c r="E131" s="16">
        <v>9500002</v>
      </c>
      <c r="F131" s="18">
        <v>6000000</v>
      </c>
      <c r="G131" s="18"/>
      <c r="H131" s="16">
        <v>72000</v>
      </c>
      <c r="I131" s="16"/>
      <c r="J131" s="18">
        <v>72000</v>
      </c>
      <c r="K131" s="18"/>
      <c r="L131" s="16">
        <v>10000</v>
      </c>
      <c r="M131" s="16">
        <v>174300</v>
      </c>
      <c r="N131" s="18">
        <v>184300</v>
      </c>
      <c r="O131" s="18">
        <v>304700</v>
      </c>
      <c r="P131" s="16"/>
      <c r="Q131" s="16">
        <v>807000</v>
      </c>
      <c r="R131" s="18">
        <v>1111700</v>
      </c>
      <c r="S131" s="18">
        <v>271000</v>
      </c>
      <c r="T131" s="16"/>
      <c r="U131" s="16">
        <v>371000</v>
      </c>
      <c r="V131" s="16">
        <v>642000</v>
      </c>
      <c r="W131" s="18">
        <v>2010000</v>
      </c>
      <c r="X131" s="18">
        <v>6000000</v>
      </c>
      <c r="Y131" s="16">
        <v>-3990000</v>
      </c>
      <c r="Z131" s="3">
        <v>-66.5</v>
      </c>
      <c r="AA131" s="24">
        <v>6000000</v>
      </c>
    </row>
    <row r="132" spans="1:27" ht="12.75">
      <c r="A132" s="53" t="s">
        <v>67</v>
      </c>
      <c r="B132" s="54"/>
      <c r="C132" s="55">
        <f aca="true" t="shared" si="24" ref="C132:Y132">+C5+C37+C69</f>
        <v>0</v>
      </c>
      <c r="D132" s="56">
        <f t="shared" si="24"/>
        <v>0</v>
      </c>
      <c r="E132" s="55">
        <f t="shared" si="24"/>
        <v>7754429658</v>
      </c>
      <c r="F132" s="57">
        <f t="shared" si="24"/>
        <v>5207565354</v>
      </c>
      <c r="G132" s="57">
        <f t="shared" si="24"/>
        <v>308187220</v>
      </c>
      <c r="H132" s="55">
        <f t="shared" si="24"/>
        <v>432026178</v>
      </c>
      <c r="I132" s="55">
        <f t="shared" si="24"/>
        <v>472965742</v>
      </c>
      <c r="J132" s="57">
        <f t="shared" si="24"/>
        <v>1213179140</v>
      </c>
      <c r="K132" s="57">
        <f t="shared" si="24"/>
        <v>700765882</v>
      </c>
      <c r="L132" s="55">
        <f t="shared" si="24"/>
        <v>272151663</v>
      </c>
      <c r="M132" s="55">
        <f t="shared" si="24"/>
        <v>548543426</v>
      </c>
      <c r="N132" s="57">
        <f t="shared" si="24"/>
        <v>1521460971</v>
      </c>
      <c r="O132" s="57">
        <f t="shared" si="24"/>
        <v>90702984</v>
      </c>
      <c r="P132" s="55">
        <f t="shared" si="24"/>
        <v>518736598</v>
      </c>
      <c r="Q132" s="55">
        <f t="shared" si="24"/>
        <v>417453044</v>
      </c>
      <c r="R132" s="57">
        <f t="shared" si="24"/>
        <v>1026892626</v>
      </c>
      <c r="S132" s="57">
        <f t="shared" si="24"/>
        <v>392456179</v>
      </c>
      <c r="T132" s="55">
        <f t="shared" si="24"/>
        <v>-3234055</v>
      </c>
      <c r="U132" s="55">
        <f t="shared" si="24"/>
        <v>520159497</v>
      </c>
      <c r="V132" s="55">
        <f t="shared" si="24"/>
        <v>909381621</v>
      </c>
      <c r="W132" s="57">
        <f t="shared" si="24"/>
        <v>4670914358</v>
      </c>
      <c r="X132" s="57">
        <f t="shared" si="24"/>
        <v>5207565354</v>
      </c>
      <c r="Y132" s="55">
        <f t="shared" si="24"/>
        <v>-536650996</v>
      </c>
      <c r="Z132" s="58">
        <f>+IF(X132&lt;&gt;0,+(Y132/X132)*100,0)</f>
        <v>-10.305218648629944</v>
      </c>
      <c r="AA132" s="59">
        <f>+AA5+AA37+AA69</f>
        <v>5207565354</v>
      </c>
    </row>
    <row r="133" spans="1:27" ht="4.5" customHeight="1">
      <c r="A133" s="60"/>
      <c r="B133" s="38"/>
      <c r="C133" s="61"/>
      <c r="D133" s="62"/>
      <c r="E133" s="61"/>
      <c r="F133" s="63"/>
      <c r="G133" s="63"/>
      <c r="H133" s="61"/>
      <c r="I133" s="61"/>
      <c r="J133" s="63"/>
      <c r="K133" s="63"/>
      <c r="L133" s="61"/>
      <c r="M133" s="61"/>
      <c r="N133" s="63"/>
      <c r="O133" s="63"/>
      <c r="P133" s="61"/>
      <c r="Q133" s="61"/>
      <c r="R133" s="63"/>
      <c r="S133" s="63"/>
      <c r="T133" s="61"/>
      <c r="U133" s="61"/>
      <c r="V133" s="61"/>
      <c r="W133" s="63"/>
      <c r="X133" s="63"/>
      <c r="Y133" s="61"/>
      <c r="Z133" s="64"/>
      <c r="AA133" s="65"/>
    </row>
    <row r="134" spans="1:27" ht="12.75">
      <c r="A134" s="66" t="s">
        <v>68</v>
      </c>
      <c r="B134" s="38" t="s">
        <v>69</v>
      </c>
      <c r="C134" s="39">
        <f aca="true" t="shared" si="25" ref="C134:Y134">C144+C147+C148+C151+C154+C155+SUM(C158:C164)</f>
        <v>0</v>
      </c>
      <c r="D134" s="40">
        <f t="shared" si="25"/>
        <v>0</v>
      </c>
      <c r="E134" s="39">
        <f t="shared" si="25"/>
        <v>3996719000</v>
      </c>
      <c r="F134" s="41">
        <f t="shared" si="25"/>
        <v>2109693490</v>
      </c>
      <c r="G134" s="41">
        <f t="shared" si="25"/>
        <v>193542767</v>
      </c>
      <c r="H134" s="39">
        <f t="shared" si="25"/>
        <v>173446997</v>
      </c>
      <c r="I134" s="39">
        <f t="shared" si="25"/>
        <v>181061164</v>
      </c>
      <c r="J134" s="41">
        <f t="shared" si="25"/>
        <v>548050928</v>
      </c>
      <c r="K134" s="41">
        <f t="shared" si="25"/>
        <v>188220001</v>
      </c>
      <c r="L134" s="39">
        <f t="shared" si="25"/>
        <v>240237275</v>
      </c>
      <c r="M134" s="39">
        <f t="shared" si="25"/>
        <v>202452423</v>
      </c>
      <c r="N134" s="41">
        <f t="shared" si="25"/>
        <v>630909699</v>
      </c>
      <c r="O134" s="41">
        <f t="shared" si="25"/>
        <v>145585918</v>
      </c>
      <c r="P134" s="39">
        <f t="shared" si="25"/>
        <v>149466017</v>
      </c>
      <c r="Q134" s="39">
        <f t="shared" si="25"/>
        <v>182678406</v>
      </c>
      <c r="R134" s="41">
        <f t="shared" si="25"/>
        <v>477730341</v>
      </c>
      <c r="S134" s="41">
        <f t="shared" si="25"/>
        <v>100513948</v>
      </c>
      <c r="T134" s="39">
        <f t="shared" si="25"/>
        <v>149529968</v>
      </c>
      <c r="U134" s="39">
        <f t="shared" si="25"/>
        <v>121537417</v>
      </c>
      <c r="V134" s="39">
        <f t="shared" si="25"/>
        <v>371581333</v>
      </c>
      <c r="W134" s="41">
        <f t="shared" si="25"/>
        <v>2028272301</v>
      </c>
      <c r="X134" s="41">
        <f t="shared" si="25"/>
        <v>2109693490</v>
      </c>
      <c r="Y134" s="39">
        <f t="shared" si="25"/>
        <v>-81421189</v>
      </c>
      <c r="Z134" s="42">
        <f>+IF(X134&lt;&gt;0,+(Y134/X134)*100,0)</f>
        <v>-3.8593847583043925</v>
      </c>
      <c r="AA134" s="43">
        <f>AA144+AA147+AA148+AA151+AA154+AA155+SUM(AA158:AA164)</f>
        <v>2109693490</v>
      </c>
    </row>
    <row r="135" spans="1:27" ht="12.75">
      <c r="A135" s="45" t="s">
        <v>33</v>
      </c>
      <c r="B135" s="46"/>
      <c r="C135" s="10"/>
      <c r="D135" s="11"/>
      <c r="E135" s="10">
        <v>910715000</v>
      </c>
      <c r="F135" s="12">
        <v>393033737</v>
      </c>
      <c r="G135" s="12">
        <v>51293529</v>
      </c>
      <c r="H135" s="10">
        <v>58733236</v>
      </c>
      <c r="I135" s="10">
        <v>58393794</v>
      </c>
      <c r="J135" s="12">
        <v>168420559</v>
      </c>
      <c r="K135" s="12">
        <v>58393794</v>
      </c>
      <c r="L135" s="10">
        <v>69304615</v>
      </c>
      <c r="M135" s="10">
        <v>64357264</v>
      </c>
      <c r="N135" s="12">
        <v>192055673</v>
      </c>
      <c r="O135" s="12">
        <v>21366041</v>
      </c>
      <c r="P135" s="10">
        <v>31433724</v>
      </c>
      <c r="Q135" s="10">
        <v>41056214</v>
      </c>
      <c r="R135" s="12">
        <v>93855979</v>
      </c>
      <c r="S135" s="12">
        <v>17650627</v>
      </c>
      <c r="T135" s="10">
        <v>35110831</v>
      </c>
      <c r="U135" s="10">
        <v>-6353894</v>
      </c>
      <c r="V135" s="10">
        <v>46407564</v>
      </c>
      <c r="W135" s="12">
        <v>500739775</v>
      </c>
      <c r="X135" s="12">
        <v>393033737</v>
      </c>
      <c r="Y135" s="10">
        <v>107706038</v>
      </c>
      <c r="Z135" s="1">
        <v>27.4038</v>
      </c>
      <c r="AA135" s="22">
        <v>393033737</v>
      </c>
    </row>
    <row r="136" spans="1:27" ht="12.75">
      <c r="A136" s="45" t="s">
        <v>34</v>
      </c>
      <c r="B136" s="46"/>
      <c r="C136" s="10"/>
      <c r="D136" s="11"/>
      <c r="E136" s="10">
        <v>251200000</v>
      </c>
      <c r="F136" s="12"/>
      <c r="G136" s="12"/>
      <c r="H136" s="10"/>
      <c r="I136" s="10"/>
      <c r="J136" s="12"/>
      <c r="K136" s="12"/>
      <c r="L136" s="10"/>
      <c r="M136" s="10"/>
      <c r="N136" s="12"/>
      <c r="O136" s="12"/>
      <c r="P136" s="10"/>
      <c r="Q136" s="10"/>
      <c r="R136" s="12"/>
      <c r="S136" s="12"/>
      <c r="T136" s="10"/>
      <c r="U136" s="10"/>
      <c r="V136" s="10"/>
      <c r="W136" s="12"/>
      <c r="X136" s="12"/>
      <c r="Y136" s="10"/>
      <c r="Z136" s="1"/>
      <c r="AA136" s="22"/>
    </row>
    <row r="137" spans="1:27" ht="12.75">
      <c r="A137" s="45" t="s">
        <v>35</v>
      </c>
      <c r="B137" s="46"/>
      <c r="C137" s="10"/>
      <c r="D137" s="11"/>
      <c r="E137" s="10">
        <v>643101000</v>
      </c>
      <c r="F137" s="12">
        <v>1056636036</v>
      </c>
      <c r="G137" s="12"/>
      <c r="H137" s="10"/>
      <c r="I137" s="10"/>
      <c r="J137" s="12"/>
      <c r="K137" s="12"/>
      <c r="L137" s="10"/>
      <c r="M137" s="10"/>
      <c r="N137" s="12"/>
      <c r="O137" s="12">
        <v>86067506</v>
      </c>
      <c r="P137" s="10">
        <v>83442111</v>
      </c>
      <c r="Q137" s="10">
        <v>90392741</v>
      </c>
      <c r="R137" s="12">
        <v>259902358</v>
      </c>
      <c r="S137" s="12">
        <v>53848368</v>
      </c>
      <c r="T137" s="10">
        <v>78704647</v>
      </c>
      <c r="U137" s="10">
        <v>84682830</v>
      </c>
      <c r="V137" s="10">
        <v>217235845</v>
      </c>
      <c r="W137" s="12">
        <v>477138203</v>
      </c>
      <c r="X137" s="12">
        <v>1056636036</v>
      </c>
      <c r="Y137" s="10">
        <v>-579497833</v>
      </c>
      <c r="Z137" s="1">
        <v>-54.8437</v>
      </c>
      <c r="AA137" s="22">
        <v>1056636036</v>
      </c>
    </row>
    <row r="138" spans="1:27" ht="12.75">
      <c r="A138" s="45" t="s">
        <v>36</v>
      </c>
      <c r="B138" s="46"/>
      <c r="C138" s="10"/>
      <c r="D138" s="11"/>
      <c r="E138" s="10">
        <v>702338000</v>
      </c>
      <c r="F138" s="12">
        <v>106627360</v>
      </c>
      <c r="G138" s="12">
        <v>58133592</v>
      </c>
      <c r="H138" s="10">
        <v>41698562</v>
      </c>
      <c r="I138" s="10">
        <v>45044468</v>
      </c>
      <c r="J138" s="12">
        <v>144876622</v>
      </c>
      <c r="K138" s="12">
        <v>46677904</v>
      </c>
      <c r="L138" s="10">
        <v>65896689</v>
      </c>
      <c r="M138" s="10">
        <v>54477083</v>
      </c>
      <c r="N138" s="12">
        <v>167051676</v>
      </c>
      <c r="O138" s="12">
        <v>3692703</v>
      </c>
      <c r="P138" s="10">
        <v>4942038</v>
      </c>
      <c r="Q138" s="10">
        <v>5054784</v>
      </c>
      <c r="R138" s="12">
        <v>13689525</v>
      </c>
      <c r="S138" s="12">
        <v>8740727</v>
      </c>
      <c r="T138" s="10">
        <v>4820441</v>
      </c>
      <c r="U138" s="10">
        <v>4966951</v>
      </c>
      <c r="V138" s="10">
        <v>18528119</v>
      </c>
      <c r="W138" s="12">
        <v>344145942</v>
      </c>
      <c r="X138" s="12">
        <v>106627360</v>
      </c>
      <c r="Y138" s="10">
        <v>237518582</v>
      </c>
      <c r="Z138" s="1">
        <v>222.7558</v>
      </c>
      <c r="AA138" s="22">
        <v>106627360</v>
      </c>
    </row>
    <row r="139" spans="1:27" ht="12.75">
      <c r="A139" s="45" t="s">
        <v>37</v>
      </c>
      <c r="B139" s="46"/>
      <c r="C139" s="10"/>
      <c r="D139" s="11"/>
      <c r="E139" s="10">
        <v>806629000</v>
      </c>
      <c r="F139" s="12">
        <v>150446225</v>
      </c>
      <c r="G139" s="12">
        <v>15633771</v>
      </c>
      <c r="H139" s="10">
        <v>15659480</v>
      </c>
      <c r="I139" s="10">
        <v>17921529</v>
      </c>
      <c r="J139" s="12">
        <v>49214780</v>
      </c>
      <c r="K139" s="12">
        <v>16228342</v>
      </c>
      <c r="L139" s="10">
        <v>21964667</v>
      </c>
      <c r="M139" s="10">
        <v>20044810</v>
      </c>
      <c r="N139" s="12">
        <v>58237819</v>
      </c>
      <c r="O139" s="12">
        <v>18317360</v>
      </c>
      <c r="P139" s="10">
        <v>6655654</v>
      </c>
      <c r="Q139" s="10">
        <v>8800661</v>
      </c>
      <c r="R139" s="12">
        <v>33773675</v>
      </c>
      <c r="S139" s="12">
        <v>9457857</v>
      </c>
      <c r="T139" s="10">
        <v>15718078</v>
      </c>
      <c r="U139" s="10">
        <v>13594099</v>
      </c>
      <c r="V139" s="10">
        <v>38770034</v>
      </c>
      <c r="W139" s="12">
        <v>179996308</v>
      </c>
      <c r="X139" s="12">
        <v>150446225</v>
      </c>
      <c r="Y139" s="10">
        <v>29550083</v>
      </c>
      <c r="Z139" s="1">
        <v>19.6416</v>
      </c>
      <c r="AA139" s="22">
        <v>150446225</v>
      </c>
    </row>
    <row r="140" spans="1:27" ht="12.75">
      <c r="A140" s="45" t="s">
        <v>38</v>
      </c>
      <c r="B140" s="46"/>
      <c r="C140" s="10"/>
      <c r="D140" s="11"/>
      <c r="E140" s="10">
        <v>9128000</v>
      </c>
      <c r="F140" s="12">
        <v>4545418</v>
      </c>
      <c r="G140" s="12">
        <v>78400</v>
      </c>
      <c r="H140" s="10">
        <v>38966</v>
      </c>
      <c r="I140" s="10">
        <v>30916</v>
      </c>
      <c r="J140" s="12">
        <v>148282</v>
      </c>
      <c r="K140" s="12">
        <v>55736</v>
      </c>
      <c r="L140" s="10">
        <v>47595</v>
      </c>
      <c r="M140" s="10">
        <v>32924</v>
      </c>
      <c r="N140" s="12">
        <v>136255</v>
      </c>
      <c r="O140" s="12">
        <v>-137794</v>
      </c>
      <c r="P140" s="10">
        <v>75764</v>
      </c>
      <c r="Q140" s="10">
        <v>29105</v>
      </c>
      <c r="R140" s="12">
        <v>-32925</v>
      </c>
      <c r="S140" s="12">
        <v>-211000</v>
      </c>
      <c r="T140" s="10">
        <v>22370</v>
      </c>
      <c r="U140" s="10">
        <v>1022370</v>
      </c>
      <c r="V140" s="10">
        <v>833740</v>
      </c>
      <c r="W140" s="12">
        <v>1085352</v>
      </c>
      <c r="X140" s="12">
        <v>4545418</v>
      </c>
      <c r="Y140" s="10">
        <v>-3460066</v>
      </c>
      <c r="Z140" s="1">
        <v>-76.1221</v>
      </c>
      <c r="AA140" s="22">
        <v>4545418</v>
      </c>
    </row>
    <row r="141" spans="1:27" ht="12.75">
      <c r="A141" s="45" t="s">
        <v>39</v>
      </c>
      <c r="B141" s="38"/>
      <c r="C141" s="10"/>
      <c r="D141" s="11"/>
      <c r="E141" s="10"/>
      <c r="F141" s="12"/>
      <c r="G141" s="12"/>
      <c r="H141" s="10"/>
      <c r="I141" s="10"/>
      <c r="J141" s="12"/>
      <c r="K141" s="12"/>
      <c r="L141" s="10"/>
      <c r="M141" s="10"/>
      <c r="N141" s="12"/>
      <c r="O141" s="12"/>
      <c r="P141" s="10"/>
      <c r="Q141" s="10"/>
      <c r="R141" s="12"/>
      <c r="S141" s="12"/>
      <c r="T141" s="10"/>
      <c r="U141" s="10"/>
      <c r="V141" s="10"/>
      <c r="W141" s="12"/>
      <c r="X141" s="12"/>
      <c r="Y141" s="10"/>
      <c r="Z141" s="1"/>
      <c r="AA141" s="22"/>
    </row>
    <row r="142" spans="1:27" ht="12.75">
      <c r="A142" s="45" t="s">
        <v>40</v>
      </c>
      <c r="B142" s="38"/>
      <c r="C142" s="13"/>
      <c r="D142" s="14"/>
      <c r="E142" s="13"/>
      <c r="F142" s="15"/>
      <c r="G142" s="15"/>
      <c r="H142" s="13"/>
      <c r="I142" s="13"/>
      <c r="J142" s="15"/>
      <c r="K142" s="15"/>
      <c r="L142" s="13"/>
      <c r="M142" s="13"/>
      <c r="N142" s="15"/>
      <c r="O142" s="15"/>
      <c r="P142" s="13"/>
      <c r="Q142" s="13"/>
      <c r="R142" s="15"/>
      <c r="S142" s="15"/>
      <c r="T142" s="13"/>
      <c r="U142" s="13"/>
      <c r="V142" s="13"/>
      <c r="W142" s="15"/>
      <c r="X142" s="15"/>
      <c r="Y142" s="13"/>
      <c r="Z142" s="2"/>
      <c r="AA142" s="23"/>
    </row>
    <row r="143" spans="1:27" ht="12.75">
      <c r="A143" s="45" t="s">
        <v>41</v>
      </c>
      <c r="B143" s="38"/>
      <c r="C143" s="16"/>
      <c r="D143" s="17"/>
      <c r="E143" s="16">
        <v>16086000</v>
      </c>
      <c r="F143" s="18">
        <v>42343075</v>
      </c>
      <c r="G143" s="18">
        <v>7781015</v>
      </c>
      <c r="H143" s="16">
        <v>5667348</v>
      </c>
      <c r="I143" s="16">
        <v>6581849</v>
      </c>
      <c r="J143" s="18">
        <v>20030212</v>
      </c>
      <c r="K143" s="18">
        <v>5335071</v>
      </c>
      <c r="L143" s="16">
        <v>5651696</v>
      </c>
      <c r="M143" s="16">
        <v>7431346</v>
      </c>
      <c r="N143" s="18">
        <v>18418113</v>
      </c>
      <c r="O143" s="18">
        <v>1977983</v>
      </c>
      <c r="P143" s="16">
        <v>3472064</v>
      </c>
      <c r="Q143" s="16">
        <v>5092781</v>
      </c>
      <c r="R143" s="18">
        <v>10542828</v>
      </c>
      <c r="S143" s="18">
        <v>2186071</v>
      </c>
      <c r="T143" s="16">
        <v>3131309</v>
      </c>
      <c r="U143" s="16">
        <v>1588758</v>
      </c>
      <c r="V143" s="16">
        <v>6906138</v>
      </c>
      <c r="W143" s="18">
        <v>55897291</v>
      </c>
      <c r="X143" s="18">
        <v>42343075</v>
      </c>
      <c r="Y143" s="16">
        <v>13554216</v>
      </c>
      <c r="Z143" s="3">
        <v>32.0105</v>
      </c>
      <c r="AA143" s="24">
        <v>42343075</v>
      </c>
    </row>
    <row r="144" spans="1:27" ht="12.75">
      <c r="A144" s="47" t="s">
        <v>42</v>
      </c>
      <c r="B144" s="38"/>
      <c r="C144" s="10">
        <f aca="true" t="shared" si="26" ref="C144:Y144">SUM(C135:C143)</f>
        <v>0</v>
      </c>
      <c r="D144" s="11">
        <f t="shared" si="26"/>
        <v>0</v>
      </c>
      <c r="E144" s="10">
        <f t="shared" si="26"/>
        <v>3339197000</v>
      </c>
      <c r="F144" s="12">
        <f t="shared" si="26"/>
        <v>1753631851</v>
      </c>
      <c r="G144" s="12">
        <f t="shared" si="26"/>
        <v>132920307</v>
      </c>
      <c r="H144" s="10">
        <f t="shared" si="26"/>
        <v>121797592</v>
      </c>
      <c r="I144" s="10">
        <f t="shared" si="26"/>
        <v>127972556</v>
      </c>
      <c r="J144" s="12">
        <f t="shared" si="26"/>
        <v>382690455</v>
      </c>
      <c r="K144" s="12">
        <f t="shared" si="26"/>
        <v>126690847</v>
      </c>
      <c r="L144" s="10">
        <f t="shared" si="26"/>
        <v>162865262</v>
      </c>
      <c r="M144" s="10">
        <f t="shared" si="26"/>
        <v>146343427</v>
      </c>
      <c r="N144" s="12">
        <f t="shared" si="26"/>
        <v>435899536</v>
      </c>
      <c r="O144" s="12">
        <f t="shared" si="26"/>
        <v>131283799</v>
      </c>
      <c r="P144" s="10">
        <f t="shared" si="26"/>
        <v>130021355</v>
      </c>
      <c r="Q144" s="10">
        <f t="shared" si="26"/>
        <v>150426286</v>
      </c>
      <c r="R144" s="12">
        <f t="shared" si="26"/>
        <v>411731440</v>
      </c>
      <c r="S144" s="12">
        <f t="shared" si="26"/>
        <v>91672650</v>
      </c>
      <c r="T144" s="10">
        <f t="shared" si="26"/>
        <v>137507676</v>
      </c>
      <c r="U144" s="10">
        <f t="shared" si="26"/>
        <v>99501114</v>
      </c>
      <c r="V144" s="10">
        <f t="shared" si="26"/>
        <v>328681440</v>
      </c>
      <c r="W144" s="12">
        <f t="shared" si="26"/>
        <v>1559002871</v>
      </c>
      <c r="X144" s="12">
        <f t="shared" si="26"/>
        <v>1753631851</v>
      </c>
      <c r="Y144" s="10">
        <f t="shared" si="26"/>
        <v>-194628980</v>
      </c>
      <c r="Z144" s="1">
        <f>+IF(X144&lt;&gt;0,+(Y144/X144)*100,0)</f>
        <v>-11.098622546631653</v>
      </c>
      <c r="AA144" s="22">
        <f>SUM(AA135:AA143)</f>
        <v>1753631851</v>
      </c>
    </row>
    <row r="145" spans="1:27" ht="12.75">
      <c r="A145" s="48" t="s">
        <v>43</v>
      </c>
      <c r="B145" s="49"/>
      <c r="C145" s="10"/>
      <c r="D145" s="11"/>
      <c r="E145" s="10">
        <v>328761000</v>
      </c>
      <c r="F145" s="12">
        <v>31914708</v>
      </c>
      <c r="G145" s="12">
        <v>16579793</v>
      </c>
      <c r="H145" s="10">
        <v>16590165</v>
      </c>
      <c r="I145" s="10">
        <v>16400052</v>
      </c>
      <c r="J145" s="12">
        <v>49570010</v>
      </c>
      <c r="K145" s="12">
        <v>16321540</v>
      </c>
      <c r="L145" s="10">
        <v>20231649</v>
      </c>
      <c r="M145" s="10">
        <v>21498941</v>
      </c>
      <c r="N145" s="12">
        <v>58052130</v>
      </c>
      <c r="O145" s="12">
        <v>4541469</v>
      </c>
      <c r="P145" s="10">
        <v>5607387</v>
      </c>
      <c r="Q145" s="10">
        <v>6912516</v>
      </c>
      <c r="R145" s="12">
        <v>17061372</v>
      </c>
      <c r="S145" s="12">
        <v>1168870</v>
      </c>
      <c r="T145" s="10">
        <v>1371342</v>
      </c>
      <c r="U145" s="10">
        <v>4138129</v>
      </c>
      <c r="V145" s="10">
        <v>6678341</v>
      </c>
      <c r="W145" s="12">
        <v>131361853</v>
      </c>
      <c r="X145" s="12">
        <v>31914708</v>
      </c>
      <c r="Y145" s="10">
        <v>99447145</v>
      </c>
      <c r="Z145" s="1">
        <v>311.6029</v>
      </c>
      <c r="AA145" s="22">
        <v>31914708</v>
      </c>
    </row>
    <row r="146" spans="1:27" ht="12.75">
      <c r="A146" s="48" t="s">
        <v>44</v>
      </c>
      <c r="B146" s="38"/>
      <c r="C146" s="16"/>
      <c r="D146" s="17"/>
      <c r="E146" s="16"/>
      <c r="F146" s="18">
        <v>9722580</v>
      </c>
      <c r="G146" s="18"/>
      <c r="H146" s="16"/>
      <c r="I146" s="16"/>
      <c r="J146" s="18"/>
      <c r="K146" s="18"/>
      <c r="L146" s="16"/>
      <c r="M146" s="16"/>
      <c r="N146" s="18"/>
      <c r="O146" s="18">
        <v>106897</v>
      </c>
      <c r="P146" s="16">
        <v>709315</v>
      </c>
      <c r="Q146" s="16">
        <v>458218</v>
      </c>
      <c r="R146" s="18">
        <v>1274430</v>
      </c>
      <c r="S146" s="18"/>
      <c r="T146" s="16">
        <v>288703</v>
      </c>
      <c r="U146" s="16">
        <v>292215</v>
      </c>
      <c r="V146" s="16">
        <v>580918</v>
      </c>
      <c r="W146" s="18">
        <v>1855348</v>
      </c>
      <c r="X146" s="18">
        <v>9722580</v>
      </c>
      <c r="Y146" s="16">
        <v>-7867232</v>
      </c>
      <c r="Z146" s="3">
        <v>-80.9171</v>
      </c>
      <c r="AA146" s="24">
        <v>9722580</v>
      </c>
    </row>
    <row r="147" spans="1:27" ht="12.75">
      <c r="A147" s="47" t="s">
        <v>45</v>
      </c>
      <c r="B147" s="38"/>
      <c r="C147" s="19">
        <f aca="true" t="shared" si="27" ref="C147:Y147">SUM(C145:C146)</f>
        <v>0</v>
      </c>
      <c r="D147" s="20">
        <f t="shared" si="27"/>
        <v>0</v>
      </c>
      <c r="E147" s="19">
        <f t="shared" si="27"/>
        <v>328761000</v>
      </c>
      <c r="F147" s="21">
        <f t="shared" si="27"/>
        <v>41637288</v>
      </c>
      <c r="G147" s="21">
        <f t="shared" si="27"/>
        <v>16579793</v>
      </c>
      <c r="H147" s="19">
        <f t="shared" si="27"/>
        <v>16590165</v>
      </c>
      <c r="I147" s="19">
        <f t="shared" si="27"/>
        <v>16400052</v>
      </c>
      <c r="J147" s="21">
        <f t="shared" si="27"/>
        <v>49570010</v>
      </c>
      <c r="K147" s="21">
        <f t="shared" si="27"/>
        <v>16321540</v>
      </c>
      <c r="L147" s="19">
        <f t="shared" si="27"/>
        <v>20231649</v>
      </c>
      <c r="M147" s="19">
        <f t="shared" si="27"/>
        <v>21498941</v>
      </c>
      <c r="N147" s="21">
        <f t="shared" si="27"/>
        <v>58052130</v>
      </c>
      <c r="O147" s="21">
        <f t="shared" si="27"/>
        <v>4648366</v>
      </c>
      <c r="P147" s="19">
        <f t="shared" si="27"/>
        <v>6316702</v>
      </c>
      <c r="Q147" s="19">
        <f t="shared" si="27"/>
        <v>7370734</v>
      </c>
      <c r="R147" s="21">
        <f t="shared" si="27"/>
        <v>18335802</v>
      </c>
      <c r="S147" s="21">
        <f t="shared" si="27"/>
        <v>1168870</v>
      </c>
      <c r="T147" s="19">
        <f t="shared" si="27"/>
        <v>1660045</v>
      </c>
      <c r="U147" s="19">
        <f t="shared" si="27"/>
        <v>4430344</v>
      </c>
      <c r="V147" s="19">
        <f t="shared" si="27"/>
        <v>7259259</v>
      </c>
      <c r="W147" s="21">
        <f t="shared" si="27"/>
        <v>133217201</v>
      </c>
      <c r="X147" s="21">
        <f t="shared" si="27"/>
        <v>41637288</v>
      </c>
      <c r="Y147" s="19">
        <f t="shared" si="27"/>
        <v>91579913</v>
      </c>
      <c r="Z147" s="4">
        <f>+IF(X147&lt;&gt;0,+(Y147/X147)*100,0)</f>
        <v>219.94687310086093</v>
      </c>
      <c r="AA147" s="25">
        <f>SUM(AA145:AA146)</f>
        <v>41637288</v>
      </c>
    </row>
    <row r="148" spans="1:27" ht="12.75">
      <c r="A148" s="50" t="s">
        <v>91</v>
      </c>
      <c r="B148" s="38"/>
      <c r="C148" s="10"/>
      <c r="D148" s="11"/>
      <c r="E148" s="10"/>
      <c r="F148" s="12">
        <v>798780</v>
      </c>
      <c r="G148" s="12"/>
      <c r="H148" s="10"/>
      <c r="I148" s="10"/>
      <c r="J148" s="12"/>
      <c r="K148" s="12"/>
      <c r="L148" s="10"/>
      <c r="M148" s="10"/>
      <c r="N148" s="12"/>
      <c r="O148" s="12">
        <v>147</v>
      </c>
      <c r="P148" s="10">
        <v>66490</v>
      </c>
      <c r="Q148" s="10">
        <v>5215</v>
      </c>
      <c r="R148" s="12">
        <v>71852</v>
      </c>
      <c r="S148" s="12"/>
      <c r="T148" s="10">
        <v>10250</v>
      </c>
      <c r="U148" s="10">
        <v>27400</v>
      </c>
      <c r="V148" s="10">
        <v>37650</v>
      </c>
      <c r="W148" s="12">
        <v>109502</v>
      </c>
      <c r="X148" s="12">
        <v>798780</v>
      </c>
      <c r="Y148" s="10">
        <v>-689278</v>
      </c>
      <c r="Z148" s="1">
        <v>-86.2913</v>
      </c>
      <c r="AA148" s="22">
        <v>798780</v>
      </c>
    </row>
    <row r="149" spans="1:27" ht="12.75">
      <c r="A149" s="48" t="s">
        <v>46</v>
      </c>
      <c r="B149" s="38"/>
      <c r="C149" s="13"/>
      <c r="D149" s="14"/>
      <c r="E149" s="13"/>
      <c r="F149" s="15"/>
      <c r="G149" s="15"/>
      <c r="H149" s="13"/>
      <c r="I149" s="13"/>
      <c r="J149" s="15"/>
      <c r="K149" s="15"/>
      <c r="L149" s="13"/>
      <c r="M149" s="13"/>
      <c r="N149" s="15"/>
      <c r="O149" s="15"/>
      <c r="P149" s="13"/>
      <c r="Q149" s="13"/>
      <c r="R149" s="15"/>
      <c r="S149" s="15"/>
      <c r="T149" s="13"/>
      <c r="U149" s="13"/>
      <c r="V149" s="13"/>
      <c r="W149" s="15"/>
      <c r="X149" s="15"/>
      <c r="Y149" s="13"/>
      <c r="Z149" s="2"/>
      <c r="AA149" s="23"/>
    </row>
    <row r="150" spans="1:27" ht="12.75">
      <c r="A150" s="48" t="s">
        <v>47</v>
      </c>
      <c r="B150" s="38"/>
      <c r="C150" s="16"/>
      <c r="D150" s="17"/>
      <c r="E150" s="16"/>
      <c r="F150" s="18"/>
      <c r="G150" s="18"/>
      <c r="H150" s="16"/>
      <c r="I150" s="16"/>
      <c r="J150" s="18"/>
      <c r="K150" s="18"/>
      <c r="L150" s="16"/>
      <c r="M150" s="16"/>
      <c r="N150" s="18"/>
      <c r="O150" s="18"/>
      <c r="P150" s="16"/>
      <c r="Q150" s="16"/>
      <c r="R150" s="18"/>
      <c r="S150" s="18"/>
      <c r="T150" s="16"/>
      <c r="U150" s="16"/>
      <c r="V150" s="16"/>
      <c r="W150" s="18"/>
      <c r="X150" s="18"/>
      <c r="Y150" s="16"/>
      <c r="Z150" s="3"/>
      <c r="AA150" s="24"/>
    </row>
    <row r="151" spans="1:27" ht="12.75">
      <c r="A151" s="47" t="s">
        <v>48</v>
      </c>
      <c r="B151" s="38"/>
      <c r="C151" s="10">
        <f aca="true" t="shared" si="28" ref="C151:Y151">SUM(C149:C150)</f>
        <v>0</v>
      </c>
      <c r="D151" s="11">
        <f t="shared" si="28"/>
        <v>0</v>
      </c>
      <c r="E151" s="10">
        <f t="shared" si="28"/>
        <v>0</v>
      </c>
      <c r="F151" s="12">
        <f t="shared" si="28"/>
        <v>0</v>
      </c>
      <c r="G151" s="12">
        <f t="shared" si="28"/>
        <v>0</v>
      </c>
      <c r="H151" s="10">
        <f t="shared" si="28"/>
        <v>0</v>
      </c>
      <c r="I151" s="10">
        <f t="shared" si="28"/>
        <v>0</v>
      </c>
      <c r="J151" s="12">
        <f t="shared" si="28"/>
        <v>0</v>
      </c>
      <c r="K151" s="12">
        <f t="shared" si="28"/>
        <v>0</v>
      </c>
      <c r="L151" s="10">
        <f t="shared" si="28"/>
        <v>0</v>
      </c>
      <c r="M151" s="10">
        <f t="shared" si="28"/>
        <v>0</v>
      </c>
      <c r="N151" s="12">
        <f t="shared" si="28"/>
        <v>0</v>
      </c>
      <c r="O151" s="12">
        <f t="shared" si="28"/>
        <v>0</v>
      </c>
      <c r="P151" s="10">
        <f t="shared" si="28"/>
        <v>0</v>
      </c>
      <c r="Q151" s="10">
        <f t="shared" si="28"/>
        <v>0</v>
      </c>
      <c r="R151" s="12">
        <f t="shared" si="28"/>
        <v>0</v>
      </c>
      <c r="S151" s="12">
        <f t="shared" si="28"/>
        <v>0</v>
      </c>
      <c r="T151" s="10">
        <f t="shared" si="28"/>
        <v>0</v>
      </c>
      <c r="U151" s="10">
        <f t="shared" si="28"/>
        <v>0</v>
      </c>
      <c r="V151" s="10">
        <f t="shared" si="28"/>
        <v>0</v>
      </c>
      <c r="W151" s="12">
        <f t="shared" si="28"/>
        <v>0</v>
      </c>
      <c r="X151" s="12">
        <f t="shared" si="28"/>
        <v>0</v>
      </c>
      <c r="Y151" s="10">
        <f t="shared" si="28"/>
        <v>0</v>
      </c>
      <c r="Z151" s="1">
        <f>+IF(X151&lt;&gt;0,+(Y151/X151)*100,0)</f>
        <v>0</v>
      </c>
      <c r="AA151" s="22">
        <f>SUM(AA149:AA150)</f>
        <v>0</v>
      </c>
    </row>
    <row r="152" spans="1:27" ht="12.75">
      <c r="A152" s="48" t="s">
        <v>49</v>
      </c>
      <c r="B152" s="49"/>
      <c r="C152" s="10"/>
      <c r="D152" s="11"/>
      <c r="E152" s="10">
        <v>328761000</v>
      </c>
      <c r="F152" s="12">
        <v>183532460</v>
      </c>
      <c r="G152" s="12">
        <v>22045547</v>
      </c>
      <c r="H152" s="10">
        <v>15975190</v>
      </c>
      <c r="I152" s="10">
        <v>17670451</v>
      </c>
      <c r="J152" s="12">
        <v>55691188</v>
      </c>
      <c r="K152" s="12">
        <v>16952836</v>
      </c>
      <c r="L152" s="10">
        <v>34660619</v>
      </c>
      <c r="M152" s="10">
        <v>20047907</v>
      </c>
      <c r="N152" s="12">
        <v>71661362</v>
      </c>
      <c r="O152" s="12">
        <v>1760941</v>
      </c>
      <c r="P152" s="10">
        <v>5458244</v>
      </c>
      <c r="Q152" s="10">
        <v>14746854</v>
      </c>
      <c r="R152" s="12">
        <v>21966039</v>
      </c>
      <c r="S152" s="12">
        <v>3348003</v>
      </c>
      <c r="T152" s="10">
        <v>1879021</v>
      </c>
      <c r="U152" s="10">
        <v>4136995</v>
      </c>
      <c r="V152" s="10">
        <v>9364019</v>
      </c>
      <c r="W152" s="12">
        <v>158682608</v>
      </c>
      <c r="X152" s="12">
        <v>183532460</v>
      </c>
      <c r="Y152" s="10">
        <v>-24849852</v>
      </c>
      <c r="Z152" s="1">
        <v>-13.5398</v>
      </c>
      <c r="AA152" s="22">
        <v>183532460</v>
      </c>
    </row>
    <row r="153" spans="1:27" ht="12.75">
      <c r="A153" s="48" t="s">
        <v>50</v>
      </c>
      <c r="B153" s="38"/>
      <c r="C153" s="16"/>
      <c r="D153" s="17"/>
      <c r="E153" s="16"/>
      <c r="F153" s="18">
        <v>31853998</v>
      </c>
      <c r="G153" s="18">
        <v>2232547</v>
      </c>
      <c r="H153" s="16">
        <v>1481512</v>
      </c>
      <c r="I153" s="16">
        <v>2845168</v>
      </c>
      <c r="J153" s="18">
        <v>6559227</v>
      </c>
      <c r="K153" s="18">
        <v>1028609</v>
      </c>
      <c r="L153" s="16">
        <v>545340</v>
      </c>
      <c r="M153" s="16">
        <v>1380954</v>
      </c>
      <c r="N153" s="18">
        <v>2954903</v>
      </c>
      <c r="O153" s="18">
        <v>2454500</v>
      </c>
      <c r="P153" s="16">
        <v>2172841</v>
      </c>
      <c r="Q153" s="16">
        <v>2172841</v>
      </c>
      <c r="R153" s="18">
        <v>6800182</v>
      </c>
      <c r="S153" s="18">
        <v>1159377</v>
      </c>
      <c r="T153" s="16">
        <v>906006</v>
      </c>
      <c r="U153" s="16">
        <v>936405</v>
      </c>
      <c r="V153" s="16">
        <v>3001788</v>
      </c>
      <c r="W153" s="18">
        <v>19316100</v>
      </c>
      <c r="X153" s="18">
        <v>31853998</v>
      </c>
      <c r="Y153" s="16">
        <v>-12537898</v>
      </c>
      <c r="Z153" s="3">
        <v>-39.3605</v>
      </c>
      <c r="AA153" s="24">
        <v>31853998</v>
      </c>
    </row>
    <row r="154" spans="1:27" ht="12.75">
      <c r="A154" s="47" t="s">
        <v>92</v>
      </c>
      <c r="B154" s="38"/>
      <c r="C154" s="19">
        <f aca="true" t="shared" si="29" ref="C154:Y154">SUM(C152:C153)</f>
        <v>0</v>
      </c>
      <c r="D154" s="20">
        <f t="shared" si="29"/>
        <v>0</v>
      </c>
      <c r="E154" s="19">
        <f t="shared" si="29"/>
        <v>328761000</v>
      </c>
      <c r="F154" s="21">
        <f t="shared" si="29"/>
        <v>215386458</v>
      </c>
      <c r="G154" s="21">
        <f t="shared" si="29"/>
        <v>24278094</v>
      </c>
      <c r="H154" s="19">
        <f t="shared" si="29"/>
        <v>17456702</v>
      </c>
      <c r="I154" s="19">
        <f t="shared" si="29"/>
        <v>20515619</v>
      </c>
      <c r="J154" s="21">
        <f t="shared" si="29"/>
        <v>62250415</v>
      </c>
      <c r="K154" s="21">
        <f t="shared" si="29"/>
        <v>17981445</v>
      </c>
      <c r="L154" s="19">
        <f t="shared" si="29"/>
        <v>35205959</v>
      </c>
      <c r="M154" s="19">
        <f t="shared" si="29"/>
        <v>21428861</v>
      </c>
      <c r="N154" s="21">
        <f t="shared" si="29"/>
        <v>74616265</v>
      </c>
      <c r="O154" s="21">
        <f t="shared" si="29"/>
        <v>4215441</v>
      </c>
      <c r="P154" s="19">
        <f t="shared" si="29"/>
        <v>7631085</v>
      </c>
      <c r="Q154" s="19">
        <f t="shared" si="29"/>
        <v>16919695</v>
      </c>
      <c r="R154" s="21">
        <f t="shared" si="29"/>
        <v>28766221</v>
      </c>
      <c r="S154" s="21">
        <f t="shared" si="29"/>
        <v>4507380</v>
      </c>
      <c r="T154" s="19">
        <f t="shared" si="29"/>
        <v>2785027</v>
      </c>
      <c r="U154" s="19">
        <f t="shared" si="29"/>
        <v>5073400</v>
      </c>
      <c r="V154" s="19">
        <f t="shared" si="29"/>
        <v>12365807</v>
      </c>
      <c r="W154" s="21">
        <f t="shared" si="29"/>
        <v>177998708</v>
      </c>
      <c r="X154" s="21">
        <f t="shared" si="29"/>
        <v>215386458</v>
      </c>
      <c r="Y154" s="19">
        <f t="shared" si="29"/>
        <v>-37387750</v>
      </c>
      <c r="Z154" s="4">
        <f>+IF(X154&lt;&gt;0,+(Y154/X154)*100,0)</f>
        <v>-17.35844971274842</v>
      </c>
      <c r="AA154" s="25">
        <f>SUM(AA152:AA153)</f>
        <v>215386458</v>
      </c>
    </row>
    <row r="155" spans="1:27" ht="12.75">
      <c r="A155" s="50" t="s">
        <v>51</v>
      </c>
      <c r="B155" s="38"/>
      <c r="C155" s="10"/>
      <c r="D155" s="11"/>
      <c r="E155" s="10"/>
      <c r="F155" s="12">
        <v>8747966</v>
      </c>
      <c r="G155" s="12"/>
      <c r="H155" s="10"/>
      <c r="I155" s="10"/>
      <c r="J155" s="12"/>
      <c r="K155" s="12"/>
      <c r="L155" s="10"/>
      <c r="M155" s="10"/>
      <c r="N155" s="12"/>
      <c r="O155" s="12">
        <v>780733</v>
      </c>
      <c r="P155" s="10">
        <v>207692</v>
      </c>
      <c r="Q155" s="10">
        <v>512527</v>
      </c>
      <c r="R155" s="12">
        <v>1500952</v>
      </c>
      <c r="S155" s="12"/>
      <c r="T155" s="10">
        <v>880584</v>
      </c>
      <c r="U155" s="10">
        <v>1441667</v>
      </c>
      <c r="V155" s="10">
        <v>2322251</v>
      </c>
      <c r="W155" s="12">
        <v>3823203</v>
      </c>
      <c r="X155" s="12">
        <v>8747966</v>
      </c>
      <c r="Y155" s="10">
        <v>-4924763</v>
      </c>
      <c r="Z155" s="1">
        <v>-56.2961</v>
      </c>
      <c r="AA155" s="22">
        <v>8747966</v>
      </c>
    </row>
    <row r="156" spans="1:27" ht="12.75">
      <c r="A156" s="48" t="s">
        <v>52</v>
      </c>
      <c r="B156" s="38"/>
      <c r="C156" s="13"/>
      <c r="D156" s="14"/>
      <c r="E156" s="13"/>
      <c r="F156" s="15"/>
      <c r="G156" s="15"/>
      <c r="H156" s="13"/>
      <c r="I156" s="13"/>
      <c r="J156" s="15"/>
      <c r="K156" s="15"/>
      <c r="L156" s="13"/>
      <c r="M156" s="13"/>
      <c r="N156" s="15"/>
      <c r="O156" s="15"/>
      <c r="P156" s="13"/>
      <c r="Q156" s="13"/>
      <c r="R156" s="15"/>
      <c r="S156" s="15"/>
      <c r="T156" s="13"/>
      <c r="U156" s="13"/>
      <c r="V156" s="13"/>
      <c r="W156" s="15"/>
      <c r="X156" s="15"/>
      <c r="Y156" s="13"/>
      <c r="Z156" s="2"/>
      <c r="AA156" s="23"/>
    </row>
    <row r="157" spans="1:27" ht="12.75">
      <c r="A157" s="48" t="s">
        <v>53</v>
      </c>
      <c r="B157" s="38"/>
      <c r="C157" s="16"/>
      <c r="D157" s="17"/>
      <c r="E157" s="16"/>
      <c r="F157" s="18">
        <v>21169696</v>
      </c>
      <c r="G157" s="18"/>
      <c r="H157" s="16"/>
      <c r="I157" s="16"/>
      <c r="J157" s="18"/>
      <c r="K157" s="18"/>
      <c r="L157" s="16"/>
      <c r="M157" s="16"/>
      <c r="N157" s="18"/>
      <c r="O157" s="18">
        <v>1037304</v>
      </c>
      <c r="P157" s="16">
        <v>1540361</v>
      </c>
      <c r="Q157" s="16">
        <v>1408437</v>
      </c>
      <c r="R157" s="18">
        <v>3986102</v>
      </c>
      <c r="S157" s="18">
        <v>2020281</v>
      </c>
      <c r="T157" s="16">
        <v>1991180</v>
      </c>
      <c r="U157" s="16">
        <v>1908789</v>
      </c>
      <c r="V157" s="16">
        <v>5920250</v>
      </c>
      <c r="W157" s="18">
        <v>9906352</v>
      </c>
      <c r="X157" s="18">
        <v>21169696</v>
      </c>
      <c r="Y157" s="16">
        <v>-11263344</v>
      </c>
      <c r="Z157" s="3">
        <v>-53.205</v>
      </c>
      <c r="AA157" s="24">
        <v>21169696</v>
      </c>
    </row>
    <row r="158" spans="1:27" ht="12.75">
      <c r="A158" s="47" t="s">
        <v>54</v>
      </c>
      <c r="B158" s="38"/>
      <c r="C158" s="10">
        <f aca="true" t="shared" si="30" ref="C158:Y158">SUM(C156:C157)</f>
        <v>0</v>
      </c>
      <c r="D158" s="11">
        <f t="shared" si="30"/>
        <v>0</v>
      </c>
      <c r="E158" s="10">
        <f t="shared" si="30"/>
        <v>0</v>
      </c>
      <c r="F158" s="12">
        <f t="shared" si="30"/>
        <v>21169696</v>
      </c>
      <c r="G158" s="12">
        <f t="shared" si="30"/>
        <v>0</v>
      </c>
      <c r="H158" s="10">
        <f t="shared" si="30"/>
        <v>0</v>
      </c>
      <c r="I158" s="10">
        <f t="shared" si="30"/>
        <v>0</v>
      </c>
      <c r="J158" s="12">
        <f t="shared" si="30"/>
        <v>0</v>
      </c>
      <c r="K158" s="12">
        <f t="shared" si="30"/>
        <v>0</v>
      </c>
      <c r="L158" s="10">
        <f t="shared" si="30"/>
        <v>0</v>
      </c>
      <c r="M158" s="10">
        <f t="shared" si="30"/>
        <v>0</v>
      </c>
      <c r="N158" s="12">
        <f t="shared" si="30"/>
        <v>0</v>
      </c>
      <c r="O158" s="12">
        <f t="shared" si="30"/>
        <v>1037304</v>
      </c>
      <c r="P158" s="10">
        <f t="shared" si="30"/>
        <v>1540361</v>
      </c>
      <c r="Q158" s="10">
        <f t="shared" si="30"/>
        <v>1408437</v>
      </c>
      <c r="R158" s="12">
        <f t="shared" si="30"/>
        <v>3986102</v>
      </c>
      <c r="S158" s="12">
        <f t="shared" si="30"/>
        <v>2020281</v>
      </c>
      <c r="T158" s="10">
        <f t="shared" si="30"/>
        <v>1991180</v>
      </c>
      <c r="U158" s="10">
        <f t="shared" si="30"/>
        <v>1908789</v>
      </c>
      <c r="V158" s="10">
        <f t="shared" si="30"/>
        <v>5920250</v>
      </c>
      <c r="W158" s="12">
        <f t="shared" si="30"/>
        <v>9906352</v>
      </c>
      <c r="X158" s="12">
        <f t="shared" si="30"/>
        <v>21169696</v>
      </c>
      <c r="Y158" s="10">
        <f t="shared" si="30"/>
        <v>-11263344</v>
      </c>
      <c r="Z158" s="1">
        <f>+IF(X158&lt;&gt;0,+(Y158/X158)*100,0)</f>
        <v>-53.20503421494575</v>
      </c>
      <c r="AA158" s="22">
        <f>SUM(AA156:AA157)</f>
        <v>21169696</v>
      </c>
    </row>
    <row r="159" spans="1:27" ht="12.75">
      <c r="A159" s="51" t="s">
        <v>55</v>
      </c>
      <c r="B159" s="38"/>
      <c r="C159" s="13"/>
      <c r="D159" s="14"/>
      <c r="E159" s="13"/>
      <c r="F159" s="15">
        <v>6212167</v>
      </c>
      <c r="G159" s="15"/>
      <c r="H159" s="13"/>
      <c r="I159" s="13"/>
      <c r="J159" s="15"/>
      <c r="K159" s="15"/>
      <c r="L159" s="13"/>
      <c r="M159" s="13"/>
      <c r="N159" s="15"/>
      <c r="O159" s="15">
        <v>531788</v>
      </c>
      <c r="P159" s="13">
        <v>869566</v>
      </c>
      <c r="Q159" s="13">
        <v>1336990</v>
      </c>
      <c r="R159" s="15">
        <v>2738344</v>
      </c>
      <c r="S159" s="15">
        <v>-140524</v>
      </c>
      <c r="T159" s="13">
        <v>188928</v>
      </c>
      <c r="U159" s="13">
        <v>57817</v>
      </c>
      <c r="V159" s="13">
        <v>106221</v>
      </c>
      <c r="W159" s="15">
        <v>2844565</v>
      </c>
      <c r="X159" s="15">
        <v>6212167</v>
      </c>
      <c r="Y159" s="13">
        <v>-3367602</v>
      </c>
      <c r="Z159" s="2">
        <v>-54.2098</v>
      </c>
      <c r="AA159" s="23">
        <v>6212167</v>
      </c>
    </row>
    <row r="160" spans="1:27" ht="12.75">
      <c r="A160" s="50" t="s">
        <v>56</v>
      </c>
      <c r="B160" s="38"/>
      <c r="C160" s="10"/>
      <c r="D160" s="11"/>
      <c r="E160" s="10"/>
      <c r="F160" s="12">
        <v>710451</v>
      </c>
      <c r="G160" s="12"/>
      <c r="H160" s="10"/>
      <c r="I160" s="10"/>
      <c r="J160" s="12"/>
      <c r="K160" s="12"/>
      <c r="L160" s="10"/>
      <c r="M160" s="10"/>
      <c r="N160" s="12"/>
      <c r="O160" s="12">
        <v>678</v>
      </c>
      <c r="P160" s="10">
        <v>72855</v>
      </c>
      <c r="Q160" s="10">
        <v>3300</v>
      </c>
      <c r="R160" s="12">
        <v>76833</v>
      </c>
      <c r="S160" s="12"/>
      <c r="T160" s="10">
        <v>8295</v>
      </c>
      <c r="U160" s="10"/>
      <c r="V160" s="10">
        <v>8295</v>
      </c>
      <c r="W160" s="12">
        <v>85128</v>
      </c>
      <c r="X160" s="12">
        <v>710451</v>
      </c>
      <c r="Y160" s="10">
        <v>-625323</v>
      </c>
      <c r="Z160" s="1">
        <v>-88.0178</v>
      </c>
      <c r="AA160" s="22">
        <v>710451</v>
      </c>
    </row>
    <row r="161" spans="1:27" ht="12.75">
      <c r="A161" s="50" t="s">
        <v>57</v>
      </c>
      <c r="B161" s="38"/>
      <c r="C161" s="10"/>
      <c r="D161" s="11"/>
      <c r="E161" s="10"/>
      <c r="F161" s="12">
        <v>52449559</v>
      </c>
      <c r="G161" s="12">
        <v>461489</v>
      </c>
      <c r="H161" s="10">
        <v>443939</v>
      </c>
      <c r="I161" s="10">
        <v>465934</v>
      </c>
      <c r="J161" s="12">
        <v>1371362</v>
      </c>
      <c r="K161" s="12">
        <v>6277213</v>
      </c>
      <c r="L161" s="10">
        <v>664549</v>
      </c>
      <c r="M161" s="10">
        <v>763095</v>
      </c>
      <c r="N161" s="12">
        <v>7704857</v>
      </c>
      <c r="O161" s="12">
        <v>3074686</v>
      </c>
      <c r="P161" s="10">
        <v>2728481</v>
      </c>
      <c r="Q161" s="10">
        <v>4684041</v>
      </c>
      <c r="R161" s="12">
        <v>10487208</v>
      </c>
      <c r="S161" s="12">
        <v>1273085</v>
      </c>
      <c r="T161" s="10">
        <v>4497983</v>
      </c>
      <c r="U161" s="10">
        <v>9094023</v>
      </c>
      <c r="V161" s="10">
        <v>14865091</v>
      </c>
      <c r="W161" s="12">
        <v>34428518</v>
      </c>
      <c r="X161" s="12">
        <v>52449559</v>
      </c>
      <c r="Y161" s="10">
        <v>-18021041</v>
      </c>
      <c r="Z161" s="1">
        <v>-34.3588</v>
      </c>
      <c r="AA161" s="22">
        <v>52449559</v>
      </c>
    </row>
    <row r="162" spans="1:27" ht="12.75">
      <c r="A162" s="51" t="s">
        <v>58</v>
      </c>
      <c r="B162" s="49"/>
      <c r="C162" s="10"/>
      <c r="D162" s="11"/>
      <c r="E162" s="10"/>
      <c r="F162" s="12">
        <v>8949274</v>
      </c>
      <c r="G162" s="12">
        <v>19303084</v>
      </c>
      <c r="H162" s="10">
        <v>17158599</v>
      </c>
      <c r="I162" s="10">
        <v>15707003</v>
      </c>
      <c r="J162" s="12">
        <v>52168686</v>
      </c>
      <c r="K162" s="12">
        <v>20948956</v>
      </c>
      <c r="L162" s="10">
        <v>21269856</v>
      </c>
      <c r="M162" s="10">
        <v>12418099</v>
      </c>
      <c r="N162" s="12">
        <v>54636911</v>
      </c>
      <c r="O162" s="12">
        <v>12976</v>
      </c>
      <c r="P162" s="10">
        <v>11430</v>
      </c>
      <c r="Q162" s="10">
        <v>11181</v>
      </c>
      <c r="R162" s="12">
        <v>35587</v>
      </c>
      <c r="S162" s="12">
        <v>12206</v>
      </c>
      <c r="T162" s="10"/>
      <c r="U162" s="10">
        <v>2863</v>
      </c>
      <c r="V162" s="10">
        <v>15069</v>
      </c>
      <c r="W162" s="12">
        <v>106856253</v>
      </c>
      <c r="X162" s="12">
        <v>8949274</v>
      </c>
      <c r="Y162" s="10">
        <v>97906979</v>
      </c>
      <c r="Z162" s="1">
        <v>1094.0215</v>
      </c>
      <c r="AA162" s="22">
        <v>8949274</v>
      </c>
    </row>
    <row r="163" spans="1:27" ht="12.75">
      <c r="A163" s="50" t="s">
        <v>59</v>
      </c>
      <c r="B163" s="38"/>
      <c r="C163" s="10"/>
      <c r="D163" s="11"/>
      <c r="E163" s="10"/>
      <c r="F163" s="12"/>
      <c r="G163" s="12"/>
      <c r="H163" s="10"/>
      <c r="I163" s="10"/>
      <c r="J163" s="12"/>
      <c r="K163" s="12"/>
      <c r="L163" s="10"/>
      <c r="M163" s="10"/>
      <c r="N163" s="12"/>
      <c r="O163" s="12"/>
      <c r="P163" s="10"/>
      <c r="Q163" s="10"/>
      <c r="R163" s="12"/>
      <c r="S163" s="12"/>
      <c r="T163" s="10"/>
      <c r="U163" s="10"/>
      <c r="V163" s="10"/>
      <c r="W163" s="12"/>
      <c r="X163" s="12"/>
      <c r="Y163" s="10"/>
      <c r="Z163" s="1"/>
      <c r="AA163" s="22"/>
    </row>
    <row r="164" spans="1:27" ht="12.75">
      <c r="A164" s="50" t="s">
        <v>60</v>
      </c>
      <c r="B164" s="38"/>
      <c r="C164" s="16"/>
      <c r="D164" s="17"/>
      <c r="E164" s="16"/>
      <c r="F164" s="18"/>
      <c r="G164" s="18"/>
      <c r="H164" s="16"/>
      <c r="I164" s="16"/>
      <c r="J164" s="18"/>
      <c r="K164" s="18"/>
      <c r="L164" s="16"/>
      <c r="M164" s="16"/>
      <c r="N164" s="18"/>
      <c r="O164" s="18"/>
      <c r="P164" s="16"/>
      <c r="Q164" s="16"/>
      <c r="R164" s="18"/>
      <c r="S164" s="18"/>
      <c r="T164" s="16"/>
      <c r="U164" s="16"/>
      <c r="V164" s="16"/>
      <c r="W164" s="18"/>
      <c r="X164" s="18"/>
      <c r="Y164" s="16"/>
      <c r="Z164" s="3"/>
      <c r="AA164" s="24"/>
    </row>
    <row r="165" spans="1:27" ht="4.5" customHeight="1">
      <c r="A165" s="67"/>
      <c r="B165" s="38"/>
      <c r="C165" s="10"/>
      <c r="D165" s="11"/>
      <c r="E165" s="10"/>
      <c r="F165" s="12"/>
      <c r="G165" s="12"/>
      <c r="H165" s="10"/>
      <c r="I165" s="10"/>
      <c r="J165" s="12"/>
      <c r="K165" s="12"/>
      <c r="L165" s="10"/>
      <c r="M165" s="10"/>
      <c r="N165" s="12"/>
      <c r="O165" s="12"/>
      <c r="P165" s="10"/>
      <c r="Q165" s="10"/>
      <c r="R165" s="12"/>
      <c r="S165" s="12"/>
      <c r="T165" s="10"/>
      <c r="U165" s="10"/>
      <c r="V165" s="10"/>
      <c r="W165" s="12"/>
      <c r="X165" s="12"/>
      <c r="Y165" s="10"/>
      <c r="Z165" s="1"/>
      <c r="AA165" s="22"/>
    </row>
    <row r="166" spans="1:27" ht="12.75">
      <c r="A166" s="37" t="s">
        <v>70</v>
      </c>
      <c r="B166" s="38"/>
      <c r="C166" s="39"/>
      <c r="D166" s="40"/>
      <c r="E166" s="39"/>
      <c r="F166" s="41"/>
      <c r="G166" s="41"/>
      <c r="H166" s="39"/>
      <c r="I166" s="39"/>
      <c r="J166" s="41"/>
      <c r="K166" s="41"/>
      <c r="L166" s="39"/>
      <c r="M166" s="39"/>
      <c r="N166" s="41"/>
      <c r="O166" s="41"/>
      <c r="P166" s="39"/>
      <c r="Q166" s="39"/>
      <c r="R166" s="41"/>
      <c r="S166" s="41"/>
      <c r="T166" s="39"/>
      <c r="U166" s="39"/>
      <c r="V166" s="39"/>
      <c r="W166" s="41"/>
      <c r="X166" s="41"/>
      <c r="Y166" s="39"/>
      <c r="Z166" s="42"/>
      <c r="AA166" s="43"/>
    </row>
    <row r="167" spans="1:27" ht="12.75">
      <c r="A167" s="68" t="s">
        <v>71</v>
      </c>
      <c r="B167" s="46"/>
      <c r="C167" s="10"/>
      <c r="D167" s="11"/>
      <c r="E167" s="10">
        <v>1004760239</v>
      </c>
      <c r="F167" s="12"/>
      <c r="G167" s="12">
        <v>104770264</v>
      </c>
      <c r="H167" s="10">
        <v>103397171</v>
      </c>
      <c r="I167" s="10">
        <v>102436714</v>
      </c>
      <c r="J167" s="12">
        <v>310604149</v>
      </c>
      <c r="K167" s="12">
        <v>99734532</v>
      </c>
      <c r="L167" s="10">
        <v>129679161</v>
      </c>
      <c r="M167" s="10">
        <v>120179170</v>
      </c>
      <c r="N167" s="12">
        <v>349592863</v>
      </c>
      <c r="O167" s="12"/>
      <c r="P167" s="10"/>
      <c r="Q167" s="10"/>
      <c r="R167" s="12"/>
      <c r="S167" s="12"/>
      <c r="T167" s="10"/>
      <c r="U167" s="10"/>
      <c r="V167" s="10"/>
      <c r="W167" s="12">
        <v>660197012</v>
      </c>
      <c r="X167" s="12"/>
      <c r="Y167" s="10">
        <v>660197012</v>
      </c>
      <c r="Z167" s="1"/>
      <c r="AA167" s="22"/>
    </row>
    <row r="168" spans="1:27" ht="12.75">
      <c r="A168" s="68" t="s">
        <v>72</v>
      </c>
      <c r="B168" s="46"/>
      <c r="C168" s="10"/>
      <c r="D168" s="11"/>
      <c r="E168" s="10">
        <v>2223778360</v>
      </c>
      <c r="F168" s="12">
        <v>123501254</v>
      </c>
      <c r="G168" s="12">
        <v>21372915</v>
      </c>
      <c r="H168" s="10">
        <v>21788211</v>
      </c>
      <c r="I168" s="10">
        <v>22680932</v>
      </c>
      <c r="J168" s="12">
        <v>65842058</v>
      </c>
      <c r="K168" s="12">
        <v>28211483</v>
      </c>
      <c r="L168" s="10">
        <v>28128357</v>
      </c>
      <c r="M168" s="10">
        <v>16772674</v>
      </c>
      <c r="N168" s="12">
        <v>73112514</v>
      </c>
      <c r="O168" s="12">
        <v>8043421</v>
      </c>
      <c r="P168" s="10">
        <v>10080417</v>
      </c>
      <c r="Q168" s="10">
        <v>8592950</v>
      </c>
      <c r="R168" s="12">
        <v>26716788</v>
      </c>
      <c r="S168" s="12">
        <v>2192402</v>
      </c>
      <c r="T168" s="10">
        <v>6445241</v>
      </c>
      <c r="U168" s="10">
        <v>8339489</v>
      </c>
      <c r="V168" s="10">
        <v>16977132</v>
      </c>
      <c r="W168" s="12">
        <v>182648492</v>
      </c>
      <c r="X168" s="12">
        <v>123501254</v>
      </c>
      <c r="Y168" s="10">
        <v>59147238</v>
      </c>
      <c r="Z168" s="1">
        <v>47.892</v>
      </c>
      <c r="AA168" s="22">
        <v>123501254</v>
      </c>
    </row>
    <row r="169" spans="1:27" ht="12.75">
      <c r="A169" s="68" t="s">
        <v>73</v>
      </c>
      <c r="B169" s="46"/>
      <c r="C169" s="10"/>
      <c r="D169" s="11"/>
      <c r="E169" s="10">
        <v>291517008</v>
      </c>
      <c r="F169" s="12">
        <v>1929785612</v>
      </c>
      <c r="G169" s="12">
        <v>41274423</v>
      </c>
      <c r="H169" s="10">
        <v>27032757</v>
      </c>
      <c r="I169" s="10">
        <v>38969897</v>
      </c>
      <c r="J169" s="12">
        <v>107277077</v>
      </c>
      <c r="K169" s="12">
        <v>40254259</v>
      </c>
      <c r="L169" s="10">
        <v>49154580</v>
      </c>
      <c r="M169" s="10">
        <v>43119534</v>
      </c>
      <c r="N169" s="12">
        <v>132528373</v>
      </c>
      <c r="O169" s="12">
        <v>126491730</v>
      </c>
      <c r="P169" s="10">
        <v>134775216</v>
      </c>
      <c r="Q169" s="10">
        <v>166507804</v>
      </c>
      <c r="R169" s="12">
        <v>427774750</v>
      </c>
      <c r="S169" s="12">
        <v>96001254</v>
      </c>
      <c r="T169" s="10">
        <v>133065417</v>
      </c>
      <c r="U169" s="10">
        <v>109894239</v>
      </c>
      <c r="V169" s="10">
        <v>338960910</v>
      </c>
      <c r="W169" s="12">
        <v>1006541110</v>
      </c>
      <c r="X169" s="12">
        <v>1929785612</v>
      </c>
      <c r="Y169" s="10">
        <v>-923244502</v>
      </c>
      <c r="Z169" s="1">
        <v>-47.8418</v>
      </c>
      <c r="AA169" s="22">
        <v>1929785612</v>
      </c>
    </row>
    <row r="170" spans="1:27" ht="12.75">
      <c r="A170" s="68" t="s">
        <v>74</v>
      </c>
      <c r="B170" s="46"/>
      <c r="C170" s="10"/>
      <c r="D170" s="11"/>
      <c r="E170" s="10">
        <v>476663393</v>
      </c>
      <c r="F170" s="12">
        <v>56406624</v>
      </c>
      <c r="G170" s="12">
        <v>26114676</v>
      </c>
      <c r="H170" s="10">
        <v>20640730</v>
      </c>
      <c r="I170" s="10">
        <v>16739796</v>
      </c>
      <c r="J170" s="12">
        <v>63495202</v>
      </c>
      <c r="K170" s="12">
        <v>19785902</v>
      </c>
      <c r="L170" s="10">
        <v>33299265</v>
      </c>
      <c r="M170" s="10">
        <v>22159039</v>
      </c>
      <c r="N170" s="12">
        <v>75244206</v>
      </c>
      <c r="O170" s="12">
        <v>11050767</v>
      </c>
      <c r="P170" s="10">
        <v>4610384</v>
      </c>
      <c r="Q170" s="10">
        <v>7577652</v>
      </c>
      <c r="R170" s="12">
        <v>23238803</v>
      </c>
      <c r="S170" s="12">
        <v>2320292</v>
      </c>
      <c r="T170" s="10">
        <v>10019310</v>
      </c>
      <c r="U170" s="10">
        <v>3303689</v>
      </c>
      <c r="V170" s="10">
        <v>15643291</v>
      </c>
      <c r="W170" s="12">
        <v>177621502</v>
      </c>
      <c r="X170" s="12">
        <v>56406624</v>
      </c>
      <c r="Y170" s="10">
        <v>121214878</v>
      </c>
      <c r="Z170" s="1">
        <v>214.8948</v>
      </c>
      <c r="AA170" s="22">
        <v>56406624</v>
      </c>
    </row>
    <row r="171" spans="1:27" ht="12.75">
      <c r="A171" s="69" t="s">
        <v>75</v>
      </c>
      <c r="B171" s="54"/>
      <c r="C171" s="55">
        <f aca="true" t="shared" si="31" ref="C171:Y171">SUM(C167:C170)</f>
        <v>0</v>
      </c>
      <c r="D171" s="56">
        <f t="shared" si="31"/>
        <v>0</v>
      </c>
      <c r="E171" s="55">
        <f t="shared" si="31"/>
        <v>3996719000</v>
      </c>
      <c r="F171" s="57">
        <f t="shared" si="31"/>
        <v>2109693490</v>
      </c>
      <c r="G171" s="57">
        <f t="shared" si="31"/>
        <v>193532278</v>
      </c>
      <c r="H171" s="55">
        <f t="shared" si="31"/>
        <v>172858869</v>
      </c>
      <c r="I171" s="55">
        <f t="shared" si="31"/>
        <v>180827339</v>
      </c>
      <c r="J171" s="57">
        <f t="shared" si="31"/>
        <v>547218486</v>
      </c>
      <c r="K171" s="57">
        <f t="shared" si="31"/>
        <v>187986176</v>
      </c>
      <c r="L171" s="55">
        <f t="shared" si="31"/>
        <v>240261363</v>
      </c>
      <c r="M171" s="55">
        <f t="shared" si="31"/>
        <v>202230417</v>
      </c>
      <c r="N171" s="57">
        <f t="shared" si="31"/>
        <v>630477956</v>
      </c>
      <c r="O171" s="57">
        <f t="shared" si="31"/>
        <v>145585918</v>
      </c>
      <c r="P171" s="55">
        <f t="shared" si="31"/>
        <v>149466017</v>
      </c>
      <c r="Q171" s="55">
        <f t="shared" si="31"/>
        <v>182678406</v>
      </c>
      <c r="R171" s="57">
        <f t="shared" si="31"/>
        <v>477730341</v>
      </c>
      <c r="S171" s="57">
        <f t="shared" si="31"/>
        <v>100513948</v>
      </c>
      <c r="T171" s="55">
        <f t="shared" si="31"/>
        <v>149529968</v>
      </c>
      <c r="U171" s="55">
        <f t="shared" si="31"/>
        <v>121537417</v>
      </c>
      <c r="V171" s="55">
        <f t="shared" si="31"/>
        <v>371581333</v>
      </c>
      <c r="W171" s="57">
        <f t="shared" si="31"/>
        <v>2027008116</v>
      </c>
      <c r="X171" s="57">
        <f t="shared" si="31"/>
        <v>2109693490</v>
      </c>
      <c r="Y171" s="55">
        <f t="shared" si="31"/>
        <v>-82685374</v>
      </c>
      <c r="Z171" s="58">
        <f>+IF(X171&lt;&gt;0,+(Y171/X171)*100,0)</f>
        <v>-3.9193074440401294</v>
      </c>
      <c r="AA171" s="59">
        <f>SUM(AA167:AA170)</f>
        <v>2109693490</v>
      </c>
    </row>
    <row r="172" spans="1:27" ht="12.75">
      <c r="A172" s="70"/>
      <c r="B172" s="71"/>
      <c r="C172" s="72"/>
      <c r="D172" s="73"/>
      <c r="E172" s="72"/>
      <c r="F172" s="74"/>
      <c r="G172" s="74"/>
      <c r="H172" s="72"/>
      <c r="I172" s="72"/>
      <c r="J172" s="74"/>
      <c r="K172" s="74"/>
      <c r="L172" s="72"/>
      <c r="M172" s="72"/>
      <c r="N172" s="74"/>
      <c r="O172" s="74"/>
      <c r="P172" s="72"/>
      <c r="Q172" s="72"/>
      <c r="R172" s="74"/>
      <c r="S172" s="74"/>
      <c r="T172" s="72"/>
      <c r="U172" s="72"/>
      <c r="V172" s="72"/>
      <c r="W172" s="74"/>
      <c r="X172" s="74"/>
      <c r="Y172" s="72"/>
      <c r="Z172" s="72"/>
      <c r="AA172" s="75"/>
    </row>
    <row r="173" spans="1:27" ht="12.75">
      <c r="A173" s="5" t="s">
        <v>84</v>
      </c>
      <c r="B173" s="6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2.75">
      <c r="A174" s="8" t="s">
        <v>85</v>
      </c>
      <c r="B174" s="6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2.75">
      <c r="A175" s="8" t="s">
        <v>86</v>
      </c>
      <c r="B175" s="6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2.75">
      <c r="A176" s="8" t="s">
        <v>87</v>
      </c>
      <c r="B176" s="6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2.75">
      <c r="A177" s="9" t="s">
        <v>88</v>
      </c>
      <c r="B177" s="6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2.75">
      <c r="A178" s="8" t="s">
        <v>89</v>
      </c>
      <c r="B178" s="6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2.75">
      <c r="A179" s="8" t="s">
        <v>90</v>
      </c>
      <c r="B179" s="6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2.75">
      <c r="A180" s="8"/>
      <c r="B180" s="6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201" ht="4.5" customHeight="1"/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80"/>
  <sheetViews>
    <sheetView showGridLines="0" zoomScalePageLayoutView="0" workbookViewId="0" topLeftCell="A105">
      <selection activeCell="W126" sqref="W126:W131"/>
    </sheetView>
  </sheetViews>
  <sheetFormatPr defaultColWidth="9.140625" defaultRowHeight="12.75"/>
  <cols>
    <col min="1" max="1" width="35.7109375" style="81" customWidth="1"/>
    <col min="2" max="2" width="3.8515625" style="81" bestFit="1" customWidth="1"/>
    <col min="3" max="3" width="9.7109375" style="81" customWidth="1"/>
    <col min="4" max="4" width="9.7109375" style="81" hidden="1" customWidth="1"/>
    <col min="5" max="6" width="9.7109375" style="81" customWidth="1"/>
    <col min="7" max="9" width="9.7109375" style="81" hidden="1" customWidth="1"/>
    <col min="10" max="10" width="9.7109375" style="81" customWidth="1"/>
    <col min="11" max="13" width="9.7109375" style="81" hidden="1" customWidth="1"/>
    <col min="14" max="14" width="9.7109375" style="81" customWidth="1"/>
    <col min="15" max="17" width="9.7109375" style="81" hidden="1" customWidth="1"/>
    <col min="18" max="18" width="9.7109375" style="81" customWidth="1"/>
    <col min="19" max="21" width="9.7109375" style="81" hidden="1" customWidth="1"/>
    <col min="22" max="27" width="9.7109375" style="81" customWidth="1"/>
    <col min="28" max="16384" width="8.8515625" style="81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82" t="s">
        <v>1</v>
      </c>
      <c r="B2" s="83" t="s">
        <v>93</v>
      </c>
      <c r="C2" s="84" t="s">
        <v>2</v>
      </c>
      <c r="D2" s="85" t="s">
        <v>3</v>
      </c>
      <c r="E2" s="86" t="s">
        <v>4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7"/>
      <c r="AA2" s="88"/>
    </row>
    <row r="3" spans="1:27" ht="24.75" customHeight="1">
      <c r="A3" s="89" t="s">
        <v>5</v>
      </c>
      <c r="B3" s="90" t="s">
        <v>93</v>
      </c>
      <c r="C3" s="91" t="s">
        <v>6</v>
      </c>
      <c r="D3" s="92" t="s">
        <v>6</v>
      </c>
      <c r="E3" s="91" t="s">
        <v>7</v>
      </c>
      <c r="F3" s="93" t="s">
        <v>8</v>
      </c>
      <c r="G3" s="94" t="s">
        <v>9</v>
      </c>
      <c r="H3" s="91" t="s">
        <v>10</v>
      </c>
      <c r="I3" s="91" t="s">
        <v>11</v>
      </c>
      <c r="J3" s="93" t="s">
        <v>12</v>
      </c>
      <c r="K3" s="94" t="s">
        <v>13</v>
      </c>
      <c r="L3" s="91" t="s">
        <v>14</v>
      </c>
      <c r="M3" s="91" t="s">
        <v>15</v>
      </c>
      <c r="N3" s="93" t="s">
        <v>16</v>
      </c>
      <c r="O3" s="94" t="s">
        <v>17</v>
      </c>
      <c r="P3" s="91" t="s">
        <v>18</v>
      </c>
      <c r="Q3" s="91" t="s">
        <v>19</v>
      </c>
      <c r="R3" s="93" t="s">
        <v>20</v>
      </c>
      <c r="S3" s="94" t="s">
        <v>21</v>
      </c>
      <c r="T3" s="91" t="s">
        <v>22</v>
      </c>
      <c r="U3" s="91" t="s">
        <v>23</v>
      </c>
      <c r="V3" s="91" t="s">
        <v>24</v>
      </c>
      <c r="W3" s="93" t="s">
        <v>25</v>
      </c>
      <c r="X3" s="94" t="s">
        <v>26</v>
      </c>
      <c r="Y3" s="91" t="s">
        <v>27</v>
      </c>
      <c r="Z3" s="93" t="s">
        <v>28</v>
      </c>
      <c r="AA3" s="95" t="s">
        <v>29</v>
      </c>
    </row>
    <row r="4" spans="1:27" ht="12.75">
      <c r="A4" s="96" t="s">
        <v>30</v>
      </c>
      <c r="B4" s="97"/>
      <c r="C4" s="98"/>
      <c r="D4" s="99"/>
      <c r="E4" s="98"/>
      <c r="F4" s="100"/>
      <c r="G4" s="100"/>
      <c r="H4" s="98"/>
      <c r="I4" s="98"/>
      <c r="J4" s="100"/>
      <c r="K4" s="100"/>
      <c r="L4" s="98"/>
      <c r="M4" s="98"/>
      <c r="N4" s="100"/>
      <c r="O4" s="100"/>
      <c r="P4" s="98"/>
      <c r="Q4" s="98"/>
      <c r="R4" s="100"/>
      <c r="S4" s="100"/>
      <c r="T4" s="98"/>
      <c r="U4" s="98"/>
      <c r="V4" s="98"/>
      <c r="W4" s="100"/>
      <c r="X4" s="100"/>
      <c r="Y4" s="98"/>
      <c r="Z4" s="101"/>
      <c r="AA4" s="102"/>
    </row>
    <row r="5" spans="1:27" ht="12.75">
      <c r="A5" s="103" t="s">
        <v>31</v>
      </c>
      <c r="B5" s="97" t="s">
        <v>32</v>
      </c>
      <c r="C5" s="98">
        <f aca="true" t="shared" si="0" ref="C5:Y5">C15+C18+C19+C22+C25+C26+SUM(C29:C35)</f>
        <v>14676412058</v>
      </c>
      <c r="D5" s="99">
        <f t="shared" si="0"/>
        <v>0</v>
      </c>
      <c r="E5" s="98">
        <f t="shared" si="0"/>
        <v>3000670782</v>
      </c>
      <c r="F5" s="100">
        <f t="shared" si="0"/>
        <v>3037328729</v>
      </c>
      <c r="G5" s="100">
        <f t="shared" si="0"/>
        <v>5882706</v>
      </c>
      <c r="H5" s="98">
        <f t="shared" si="0"/>
        <v>-6225869</v>
      </c>
      <c r="I5" s="98">
        <f t="shared" si="0"/>
        <v>18214133</v>
      </c>
      <c r="J5" s="100">
        <f t="shared" si="0"/>
        <v>17870970</v>
      </c>
      <c r="K5" s="100">
        <f t="shared" si="0"/>
        <v>-78959415</v>
      </c>
      <c r="L5" s="98">
        <f t="shared" si="0"/>
        <v>-452790960</v>
      </c>
      <c r="M5" s="98">
        <f t="shared" si="0"/>
        <v>-452790960</v>
      </c>
      <c r="N5" s="100">
        <f t="shared" si="0"/>
        <v>-984541335</v>
      </c>
      <c r="O5" s="100">
        <f t="shared" si="0"/>
        <v>-26626097</v>
      </c>
      <c r="P5" s="98">
        <f t="shared" si="0"/>
        <v>-89574110</v>
      </c>
      <c r="Q5" s="98">
        <f t="shared" si="0"/>
        <v>-133279786</v>
      </c>
      <c r="R5" s="100">
        <f t="shared" si="0"/>
        <v>-249479993</v>
      </c>
      <c r="S5" s="100">
        <f t="shared" si="0"/>
        <v>161622927</v>
      </c>
      <c r="T5" s="98">
        <f t="shared" si="0"/>
        <v>3496610073</v>
      </c>
      <c r="U5" s="98">
        <f t="shared" si="0"/>
        <v>-1183174856</v>
      </c>
      <c r="V5" s="98">
        <f t="shared" si="0"/>
        <v>0</v>
      </c>
      <c r="W5" s="100">
        <f t="shared" si="0"/>
        <v>-1216150358</v>
      </c>
      <c r="X5" s="100">
        <f t="shared" si="0"/>
        <v>3037328739</v>
      </c>
      <c r="Y5" s="98">
        <f t="shared" si="0"/>
        <v>-1778420953</v>
      </c>
      <c r="Z5" s="101">
        <f>+IF(X5&lt;&gt;0,+(Y5/X5)*100,0)</f>
        <v>-58.552139258575</v>
      </c>
      <c r="AA5" s="102">
        <f>AA15+AA18+AA19+AA22+AA25+AA26+SUM(AA29:AA35)</f>
        <v>3037328729</v>
      </c>
    </row>
    <row r="6" spans="1:27" ht="12.75">
      <c r="A6" s="104" t="s">
        <v>33</v>
      </c>
      <c r="B6" s="105"/>
      <c r="C6" s="106"/>
      <c r="D6" s="107"/>
      <c r="E6" s="106">
        <v>272175579</v>
      </c>
      <c r="F6" s="108">
        <v>778136487</v>
      </c>
      <c r="G6" s="108"/>
      <c r="H6" s="106"/>
      <c r="I6" s="106"/>
      <c r="J6" s="108"/>
      <c r="K6" s="108"/>
      <c r="L6" s="106"/>
      <c r="M6" s="106"/>
      <c r="N6" s="108"/>
      <c r="O6" s="108">
        <v>40919126</v>
      </c>
      <c r="P6" s="106"/>
      <c r="Q6" s="106">
        <v>24381846</v>
      </c>
      <c r="R6" s="108">
        <v>65300972</v>
      </c>
      <c r="S6" s="108">
        <v>28774335</v>
      </c>
      <c r="T6" s="106">
        <v>13692624</v>
      </c>
      <c r="U6" s="106">
        <v>67038015</v>
      </c>
      <c r="V6" s="106">
        <v>0</v>
      </c>
      <c r="W6" s="108">
        <f>J6+N6+R6+V6</f>
        <v>65300972</v>
      </c>
      <c r="X6" s="108">
        <v>778136486</v>
      </c>
      <c r="Y6" s="106">
        <v>-603330540</v>
      </c>
      <c r="Z6" s="109">
        <v>-77.5353</v>
      </c>
      <c r="AA6" s="110">
        <v>778136487</v>
      </c>
    </row>
    <row r="7" spans="1:27" ht="12.75">
      <c r="A7" s="104" t="s">
        <v>34</v>
      </c>
      <c r="B7" s="105"/>
      <c r="C7" s="106"/>
      <c r="D7" s="107"/>
      <c r="E7" s="106">
        <v>80000000</v>
      </c>
      <c r="F7" s="108">
        <v>40750000</v>
      </c>
      <c r="G7" s="108"/>
      <c r="H7" s="106"/>
      <c r="I7" s="106"/>
      <c r="J7" s="108"/>
      <c r="K7" s="108"/>
      <c r="L7" s="106"/>
      <c r="M7" s="106"/>
      <c r="N7" s="108"/>
      <c r="O7" s="108"/>
      <c r="P7" s="106"/>
      <c r="Q7" s="106">
        <v>1154950</v>
      </c>
      <c r="R7" s="108">
        <v>1154950</v>
      </c>
      <c r="S7" s="108">
        <v>2982473</v>
      </c>
      <c r="T7" s="106">
        <v>549637</v>
      </c>
      <c r="U7" s="106">
        <v>7802564</v>
      </c>
      <c r="V7" s="106">
        <v>0</v>
      </c>
      <c r="W7" s="108">
        <f aca="true" t="shared" si="1" ref="W7:W14">J7+N7+R7+V7</f>
        <v>1154950</v>
      </c>
      <c r="X7" s="108">
        <v>40750002</v>
      </c>
      <c r="Y7" s="106">
        <v>-28260378</v>
      </c>
      <c r="Z7" s="109">
        <v>-69.3506</v>
      </c>
      <c r="AA7" s="110">
        <v>40750000</v>
      </c>
    </row>
    <row r="8" spans="1:27" ht="12.75">
      <c r="A8" s="104" t="s">
        <v>35</v>
      </c>
      <c r="B8" s="105"/>
      <c r="C8" s="106"/>
      <c r="D8" s="107"/>
      <c r="E8" s="106">
        <v>325282071</v>
      </c>
      <c r="F8" s="108">
        <v>398790830</v>
      </c>
      <c r="G8" s="108"/>
      <c r="H8" s="106"/>
      <c r="I8" s="106"/>
      <c r="J8" s="108"/>
      <c r="K8" s="108"/>
      <c r="L8" s="106"/>
      <c r="M8" s="106"/>
      <c r="N8" s="108"/>
      <c r="O8" s="108">
        <v>13744339</v>
      </c>
      <c r="P8" s="106"/>
      <c r="Q8" s="106">
        <v>21250509</v>
      </c>
      <c r="R8" s="108">
        <v>34994848</v>
      </c>
      <c r="S8" s="108">
        <v>46301595</v>
      </c>
      <c r="T8" s="106">
        <v>51196342</v>
      </c>
      <c r="U8" s="106">
        <v>141687258</v>
      </c>
      <c r="V8" s="106">
        <v>0</v>
      </c>
      <c r="W8" s="108">
        <f t="shared" si="1"/>
        <v>34994848</v>
      </c>
      <c r="X8" s="108">
        <v>398790841</v>
      </c>
      <c r="Y8" s="106">
        <v>-124610798</v>
      </c>
      <c r="Z8" s="109">
        <v>-31.2472</v>
      </c>
      <c r="AA8" s="110">
        <v>398790830</v>
      </c>
    </row>
    <row r="9" spans="1:27" ht="12.75">
      <c r="A9" s="104" t="s">
        <v>36</v>
      </c>
      <c r="B9" s="105"/>
      <c r="C9" s="106"/>
      <c r="D9" s="107"/>
      <c r="E9" s="106">
        <v>1416904996</v>
      </c>
      <c r="F9" s="108">
        <v>337034453</v>
      </c>
      <c r="G9" s="108">
        <v>424235</v>
      </c>
      <c r="H9" s="106">
        <v>2861706</v>
      </c>
      <c r="I9" s="106">
        <v>25993648</v>
      </c>
      <c r="J9" s="108">
        <v>29279589</v>
      </c>
      <c r="K9" s="108">
        <v>-34215589</v>
      </c>
      <c r="L9" s="106">
        <v>4936000</v>
      </c>
      <c r="M9" s="106">
        <v>4936000</v>
      </c>
      <c r="N9" s="108">
        <v>-24343589</v>
      </c>
      <c r="O9" s="108">
        <v>17273028</v>
      </c>
      <c r="P9" s="106">
        <v>273972</v>
      </c>
      <c r="Q9" s="106">
        <v>56318684</v>
      </c>
      <c r="R9" s="108">
        <v>73865684</v>
      </c>
      <c r="S9" s="108">
        <v>9290391</v>
      </c>
      <c r="T9" s="106">
        <v>23797052</v>
      </c>
      <c r="U9" s="106">
        <v>23181894</v>
      </c>
      <c r="V9" s="106">
        <v>0</v>
      </c>
      <c r="W9" s="108">
        <f t="shared" si="1"/>
        <v>78801684</v>
      </c>
      <c r="X9" s="108">
        <v>337034454</v>
      </c>
      <c r="Y9" s="106">
        <v>-201963433</v>
      </c>
      <c r="Z9" s="109">
        <v>-59.9237</v>
      </c>
      <c r="AA9" s="110">
        <v>337034453</v>
      </c>
    </row>
    <row r="10" spans="1:27" ht="12.75">
      <c r="A10" s="104" t="s">
        <v>37</v>
      </c>
      <c r="B10" s="105"/>
      <c r="C10" s="106"/>
      <c r="D10" s="107"/>
      <c r="E10" s="106"/>
      <c r="F10" s="108">
        <v>149796396</v>
      </c>
      <c r="G10" s="108"/>
      <c r="H10" s="106"/>
      <c r="I10" s="106"/>
      <c r="J10" s="108"/>
      <c r="K10" s="108"/>
      <c r="L10" s="106"/>
      <c r="M10" s="106"/>
      <c r="N10" s="108"/>
      <c r="O10" s="108">
        <v>9194752</v>
      </c>
      <c r="P10" s="106"/>
      <c r="Q10" s="106"/>
      <c r="R10" s="108">
        <v>9194752</v>
      </c>
      <c r="S10" s="108">
        <v>52390182</v>
      </c>
      <c r="T10" s="106">
        <v>10608272</v>
      </c>
      <c r="U10" s="106">
        <v>14493046</v>
      </c>
      <c r="V10" s="106">
        <v>0</v>
      </c>
      <c r="W10" s="108">
        <f t="shared" si="1"/>
        <v>9194752</v>
      </c>
      <c r="X10" s="108">
        <v>149796390</v>
      </c>
      <c r="Y10" s="106">
        <v>-63110138</v>
      </c>
      <c r="Z10" s="109">
        <v>-42.1306</v>
      </c>
      <c r="AA10" s="110">
        <v>149796396</v>
      </c>
    </row>
    <row r="11" spans="1:27" ht="12.75">
      <c r="A11" s="104" t="s">
        <v>38</v>
      </c>
      <c r="B11" s="105"/>
      <c r="C11" s="106"/>
      <c r="D11" s="107"/>
      <c r="E11" s="106"/>
      <c r="F11" s="108"/>
      <c r="G11" s="108"/>
      <c r="H11" s="106"/>
      <c r="I11" s="106"/>
      <c r="J11" s="108"/>
      <c r="K11" s="108"/>
      <c r="L11" s="106"/>
      <c r="M11" s="106"/>
      <c r="N11" s="108"/>
      <c r="O11" s="108">
        <v>5124000</v>
      </c>
      <c r="P11" s="106"/>
      <c r="Q11" s="106"/>
      <c r="R11" s="108">
        <v>5124000</v>
      </c>
      <c r="S11" s="108">
        <v>2800000</v>
      </c>
      <c r="T11" s="106"/>
      <c r="U11" s="106">
        <v>9901850</v>
      </c>
      <c r="V11" s="106">
        <v>0</v>
      </c>
      <c r="W11" s="108">
        <f t="shared" si="1"/>
        <v>5124000</v>
      </c>
      <c r="X11" s="108"/>
      <c r="Y11" s="106">
        <v>17825850</v>
      </c>
      <c r="Z11" s="109"/>
      <c r="AA11" s="110"/>
    </row>
    <row r="12" spans="1:27" ht="12.75">
      <c r="A12" s="104" t="s">
        <v>39</v>
      </c>
      <c r="B12" s="97"/>
      <c r="C12" s="106"/>
      <c r="D12" s="107"/>
      <c r="E12" s="106"/>
      <c r="F12" s="108"/>
      <c r="G12" s="108"/>
      <c r="H12" s="106"/>
      <c r="I12" s="106"/>
      <c r="J12" s="108"/>
      <c r="K12" s="108"/>
      <c r="L12" s="106"/>
      <c r="M12" s="106"/>
      <c r="N12" s="108"/>
      <c r="O12" s="108"/>
      <c r="P12" s="106"/>
      <c r="Q12" s="106"/>
      <c r="R12" s="108"/>
      <c r="S12" s="108"/>
      <c r="T12" s="106"/>
      <c r="U12" s="106"/>
      <c r="V12" s="106"/>
      <c r="W12" s="108">
        <f t="shared" si="1"/>
        <v>0</v>
      </c>
      <c r="X12" s="108"/>
      <c r="Y12" s="106"/>
      <c r="Z12" s="109"/>
      <c r="AA12" s="110"/>
    </row>
    <row r="13" spans="1:27" ht="12.75">
      <c r="A13" s="104" t="s">
        <v>40</v>
      </c>
      <c r="B13" s="97"/>
      <c r="C13" s="13"/>
      <c r="D13" s="14"/>
      <c r="E13" s="13"/>
      <c r="F13" s="15"/>
      <c r="G13" s="15"/>
      <c r="H13" s="13"/>
      <c r="I13" s="13"/>
      <c r="J13" s="15"/>
      <c r="K13" s="15"/>
      <c r="L13" s="13"/>
      <c r="M13" s="13"/>
      <c r="N13" s="15"/>
      <c r="O13" s="15"/>
      <c r="P13" s="13"/>
      <c r="Q13" s="13"/>
      <c r="R13" s="15"/>
      <c r="S13" s="15"/>
      <c r="T13" s="13"/>
      <c r="U13" s="13"/>
      <c r="V13" s="13"/>
      <c r="W13" s="15">
        <f t="shared" si="1"/>
        <v>0</v>
      </c>
      <c r="X13" s="15"/>
      <c r="Y13" s="13"/>
      <c r="Z13" s="2"/>
      <c r="AA13" s="23"/>
    </row>
    <row r="14" spans="1:27" ht="12.75">
      <c r="A14" s="104" t="s">
        <v>41</v>
      </c>
      <c r="B14" s="97"/>
      <c r="C14" s="111"/>
      <c r="D14" s="112"/>
      <c r="E14" s="111"/>
      <c r="F14" s="113">
        <v>20000000</v>
      </c>
      <c r="G14" s="113"/>
      <c r="H14" s="111"/>
      <c r="I14" s="111"/>
      <c r="J14" s="113"/>
      <c r="K14" s="113"/>
      <c r="L14" s="111"/>
      <c r="M14" s="111"/>
      <c r="N14" s="113"/>
      <c r="O14" s="113">
        <v>1703344</v>
      </c>
      <c r="P14" s="111"/>
      <c r="Q14" s="111"/>
      <c r="R14" s="113">
        <v>1703344</v>
      </c>
      <c r="S14" s="113">
        <v>-4767946</v>
      </c>
      <c r="T14" s="111">
        <v>1485048</v>
      </c>
      <c r="U14" s="111">
        <v>18170630</v>
      </c>
      <c r="V14" s="111">
        <v>0</v>
      </c>
      <c r="W14" s="113">
        <f t="shared" si="1"/>
        <v>1703344</v>
      </c>
      <c r="X14" s="113">
        <v>20000003</v>
      </c>
      <c r="Y14" s="111">
        <v>-3408927</v>
      </c>
      <c r="Z14" s="114">
        <v>-17.0446</v>
      </c>
      <c r="AA14" s="115">
        <v>20000000</v>
      </c>
    </row>
    <row r="15" spans="1:27" ht="12.75">
      <c r="A15" s="116" t="s">
        <v>42</v>
      </c>
      <c r="B15" s="97"/>
      <c r="C15" s="106">
        <f aca="true" t="shared" si="2" ref="C15:Y15">SUM(C6:C14)</f>
        <v>0</v>
      </c>
      <c r="D15" s="107">
        <f t="shared" si="2"/>
        <v>0</v>
      </c>
      <c r="E15" s="106">
        <f t="shared" si="2"/>
        <v>2094362646</v>
      </c>
      <c r="F15" s="108">
        <f t="shared" si="2"/>
        <v>1724508166</v>
      </c>
      <c r="G15" s="108">
        <f t="shared" si="2"/>
        <v>424235</v>
      </c>
      <c r="H15" s="106">
        <f t="shared" si="2"/>
        <v>2861706</v>
      </c>
      <c r="I15" s="106">
        <f t="shared" si="2"/>
        <v>25993648</v>
      </c>
      <c r="J15" s="108">
        <f t="shared" si="2"/>
        <v>29279589</v>
      </c>
      <c r="K15" s="108">
        <f t="shared" si="2"/>
        <v>-34215589</v>
      </c>
      <c r="L15" s="106">
        <f t="shared" si="2"/>
        <v>4936000</v>
      </c>
      <c r="M15" s="106">
        <f t="shared" si="2"/>
        <v>4936000</v>
      </c>
      <c r="N15" s="108">
        <f t="shared" si="2"/>
        <v>-24343589</v>
      </c>
      <c r="O15" s="108">
        <f t="shared" si="2"/>
        <v>87958589</v>
      </c>
      <c r="P15" s="106">
        <f t="shared" si="2"/>
        <v>273972</v>
      </c>
      <c r="Q15" s="106">
        <f t="shared" si="2"/>
        <v>103105989</v>
      </c>
      <c r="R15" s="108">
        <f t="shared" si="2"/>
        <v>191338550</v>
      </c>
      <c r="S15" s="108">
        <f t="shared" si="2"/>
        <v>137771030</v>
      </c>
      <c r="T15" s="106">
        <f t="shared" si="2"/>
        <v>101328975</v>
      </c>
      <c r="U15" s="106">
        <f t="shared" si="2"/>
        <v>282275257</v>
      </c>
      <c r="V15" s="106">
        <f t="shared" si="2"/>
        <v>0</v>
      </c>
      <c r="W15" s="108">
        <f t="shared" si="2"/>
        <v>196274550</v>
      </c>
      <c r="X15" s="108">
        <f t="shared" si="2"/>
        <v>1724508176</v>
      </c>
      <c r="Y15" s="106">
        <f t="shared" si="2"/>
        <v>-1006858364</v>
      </c>
      <c r="Z15" s="109">
        <f>+IF(X15&lt;&gt;0,+(Y15/X15)*100,0)</f>
        <v>-58.385247342544346</v>
      </c>
      <c r="AA15" s="110">
        <f>SUM(AA6:AA14)</f>
        <v>1724508166</v>
      </c>
    </row>
    <row r="16" spans="1:27" ht="12.75">
      <c r="A16" s="119" t="s">
        <v>43</v>
      </c>
      <c r="B16" s="120"/>
      <c r="C16" s="106"/>
      <c r="D16" s="107"/>
      <c r="E16" s="106">
        <v>243436000</v>
      </c>
      <c r="F16" s="108">
        <v>276591038</v>
      </c>
      <c r="G16" s="108"/>
      <c r="H16" s="106"/>
      <c r="I16" s="106"/>
      <c r="J16" s="108"/>
      <c r="K16" s="108"/>
      <c r="L16" s="106"/>
      <c r="M16" s="106"/>
      <c r="N16" s="108"/>
      <c r="O16" s="108">
        <v>10052964</v>
      </c>
      <c r="P16" s="106"/>
      <c r="Q16" s="106">
        <v>20111215</v>
      </c>
      <c r="R16" s="108">
        <v>30164179</v>
      </c>
      <c r="S16" s="108">
        <v>18844159</v>
      </c>
      <c r="T16" s="106">
        <v>68164</v>
      </c>
      <c r="U16" s="106">
        <v>76243060</v>
      </c>
      <c r="V16" s="106">
        <v>0</v>
      </c>
      <c r="W16" s="108">
        <f>J16+N16+R16+V16</f>
        <v>30164179</v>
      </c>
      <c r="X16" s="108">
        <v>276591037</v>
      </c>
      <c r="Y16" s="106">
        <v>-151271475</v>
      </c>
      <c r="Z16" s="109">
        <v>-54.6914</v>
      </c>
      <c r="AA16" s="110">
        <v>276591038</v>
      </c>
    </row>
    <row r="17" spans="1:27" ht="12.75">
      <c r="A17" s="119" t="s">
        <v>44</v>
      </c>
      <c r="B17" s="97"/>
      <c r="C17" s="111"/>
      <c r="D17" s="112"/>
      <c r="E17" s="111"/>
      <c r="F17" s="113">
        <v>7600000</v>
      </c>
      <c r="G17" s="113"/>
      <c r="H17" s="111"/>
      <c r="I17" s="111"/>
      <c r="J17" s="113"/>
      <c r="K17" s="113"/>
      <c r="L17" s="111"/>
      <c r="M17" s="111"/>
      <c r="N17" s="113"/>
      <c r="O17" s="113">
        <v>2258568</v>
      </c>
      <c r="P17" s="111"/>
      <c r="Q17" s="111"/>
      <c r="R17" s="113">
        <v>2258568</v>
      </c>
      <c r="S17" s="113"/>
      <c r="T17" s="111"/>
      <c r="U17" s="111">
        <v>1043694</v>
      </c>
      <c r="V17" s="111">
        <v>0</v>
      </c>
      <c r="W17" s="113">
        <f>J17+N17+R17+V17</f>
        <v>2258568</v>
      </c>
      <c r="X17" s="113">
        <v>7600000</v>
      </c>
      <c r="Y17" s="111">
        <v>-4297738</v>
      </c>
      <c r="Z17" s="114">
        <v>-56.5492</v>
      </c>
      <c r="AA17" s="115">
        <v>7600000</v>
      </c>
    </row>
    <row r="18" spans="1:27" ht="12.75">
      <c r="A18" s="116" t="s">
        <v>45</v>
      </c>
      <c r="B18" s="97"/>
      <c r="C18" s="117">
        <f aca="true" t="shared" si="3" ref="C18:Y18">SUM(C16:C17)</f>
        <v>0</v>
      </c>
      <c r="D18" s="121">
        <f t="shared" si="3"/>
        <v>0</v>
      </c>
      <c r="E18" s="117">
        <f t="shared" si="3"/>
        <v>243436000</v>
      </c>
      <c r="F18" s="118">
        <f t="shared" si="3"/>
        <v>284191038</v>
      </c>
      <c r="G18" s="118">
        <f t="shared" si="3"/>
        <v>0</v>
      </c>
      <c r="H18" s="117">
        <f t="shared" si="3"/>
        <v>0</v>
      </c>
      <c r="I18" s="117">
        <f t="shared" si="3"/>
        <v>0</v>
      </c>
      <c r="J18" s="118">
        <f t="shared" si="3"/>
        <v>0</v>
      </c>
      <c r="K18" s="118">
        <f t="shared" si="3"/>
        <v>0</v>
      </c>
      <c r="L18" s="117">
        <f t="shared" si="3"/>
        <v>0</v>
      </c>
      <c r="M18" s="117">
        <f t="shared" si="3"/>
        <v>0</v>
      </c>
      <c r="N18" s="118">
        <f t="shared" si="3"/>
        <v>0</v>
      </c>
      <c r="O18" s="118">
        <f t="shared" si="3"/>
        <v>12311532</v>
      </c>
      <c r="P18" s="117">
        <f t="shared" si="3"/>
        <v>0</v>
      </c>
      <c r="Q18" s="117">
        <f t="shared" si="3"/>
        <v>20111215</v>
      </c>
      <c r="R18" s="118">
        <f t="shared" si="3"/>
        <v>32422747</v>
      </c>
      <c r="S18" s="118">
        <f t="shared" si="3"/>
        <v>18844159</v>
      </c>
      <c r="T18" s="117">
        <f t="shared" si="3"/>
        <v>68164</v>
      </c>
      <c r="U18" s="117">
        <f t="shared" si="3"/>
        <v>77286754</v>
      </c>
      <c r="V18" s="117">
        <f t="shared" si="3"/>
        <v>0</v>
      </c>
      <c r="W18" s="118">
        <f t="shared" si="3"/>
        <v>32422747</v>
      </c>
      <c r="X18" s="118">
        <f t="shared" si="3"/>
        <v>284191037</v>
      </c>
      <c r="Y18" s="117">
        <f t="shared" si="3"/>
        <v>-155569213</v>
      </c>
      <c r="Z18" s="122">
        <f>+IF(X18&lt;&gt;0,+(Y18/X18)*100,0)</f>
        <v>-54.741069472926405</v>
      </c>
      <c r="AA18" s="123">
        <f>SUM(AA16:AA17)</f>
        <v>284191038</v>
      </c>
    </row>
    <row r="19" spans="1:27" ht="12.75">
      <c r="A19" s="124" t="s">
        <v>91</v>
      </c>
      <c r="B19" s="97"/>
      <c r="C19" s="106"/>
      <c r="D19" s="107"/>
      <c r="E19" s="106"/>
      <c r="F19" s="108"/>
      <c r="G19" s="108"/>
      <c r="H19" s="106"/>
      <c r="I19" s="106"/>
      <c r="J19" s="108"/>
      <c r="K19" s="108"/>
      <c r="L19" s="106"/>
      <c r="M19" s="106"/>
      <c r="N19" s="108"/>
      <c r="O19" s="108"/>
      <c r="P19" s="106"/>
      <c r="Q19" s="106"/>
      <c r="R19" s="108"/>
      <c r="S19" s="108"/>
      <c r="T19" s="106"/>
      <c r="U19" s="106"/>
      <c r="V19" s="106"/>
      <c r="W19" s="108">
        <f>J19+N19+R19+V19</f>
        <v>0</v>
      </c>
      <c r="X19" s="108"/>
      <c r="Y19" s="106"/>
      <c r="Z19" s="109"/>
      <c r="AA19" s="110"/>
    </row>
    <row r="20" spans="1:27" ht="12.75">
      <c r="A20" s="119" t="s">
        <v>46</v>
      </c>
      <c r="B20" s="97"/>
      <c r="C20" s="13"/>
      <c r="D20" s="14"/>
      <c r="E20" s="13"/>
      <c r="F20" s="15"/>
      <c r="G20" s="15"/>
      <c r="H20" s="13"/>
      <c r="I20" s="13"/>
      <c r="J20" s="15"/>
      <c r="K20" s="15"/>
      <c r="L20" s="13"/>
      <c r="M20" s="13"/>
      <c r="N20" s="15"/>
      <c r="O20" s="15"/>
      <c r="P20" s="13"/>
      <c r="Q20" s="13"/>
      <c r="R20" s="15"/>
      <c r="S20" s="15"/>
      <c r="T20" s="13"/>
      <c r="U20" s="13">
        <v>3067953</v>
      </c>
      <c r="V20" s="13">
        <v>0</v>
      </c>
      <c r="W20" s="15">
        <f>J20+N20+R20+V20</f>
        <v>0</v>
      </c>
      <c r="X20" s="15"/>
      <c r="Y20" s="13">
        <v>3067953</v>
      </c>
      <c r="Z20" s="2"/>
      <c r="AA20" s="23"/>
    </row>
    <row r="21" spans="1:27" ht="12.75">
      <c r="A21" s="119" t="s">
        <v>47</v>
      </c>
      <c r="B21" s="97"/>
      <c r="C21" s="111"/>
      <c r="D21" s="112"/>
      <c r="E21" s="111"/>
      <c r="F21" s="113"/>
      <c r="G21" s="113"/>
      <c r="H21" s="111"/>
      <c r="I21" s="111"/>
      <c r="J21" s="113"/>
      <c r="K21" s="113"/>
      <c r="L21" s="111"/>
      <c r="M21" s="111"/>
      <c r="N21" s="113"/>
      <c r="O21" s="113"/>
      <c r="P21" s="111"/>
      <c r="Q21" s="111"/>
      <c r="R21" s="113"/>
      <c r="S21" s="113"/>
      <c r="T21" s="111"/>
      <c r="U21" s="111"/>
      <c r="V21" s="111"/>
      <c r="W21" s="113">
        <f>J21+N21+R21+V21</f>
        <v>0</v>
      </c>
      <c r="X21" s="113"/>
      <c r="Y21" s="111"/>
      <c r="Z21" s="114"/>
      <c r="AA21" s="115"/>
    </row>
    <row r="22" spans="1:27" ht="12.75">
      <c r="A22" s="116" t="s">
        <v>48</v>
      </c>
      <c r="B22" s="97"/>
      <c r="C22" s="106">
        <f aca="true" t="shared" si="4" ref="C22:Y22">SUM(C20:C21)</f>
        <v>0</v>
      </c>
      <c r="D22" s="107">
        <f t="shared" si="4"/>
        <v>0</v>
      </c>
      <c r="E22" s="106">
        <f t="shared" si="4"/>
        <v>0</v>
      </c>
      <c r="F22" s="108">
        <f t="shared" si="4"/>
        <v>0</v>
      </c>
      <c r="G22" s="108">
        <f t="shared" si="4"/>
        <v>0</v>
      </c>
      <c r="H22" s="106">
        <f t="shared" si="4"/>
        <v>0</v>
      </c>
      <c r="I22" s="106">
        <f t="shared" si="4"/>
        <v>0</v>
      </c>
      <c r="J22" s="108">
        <f t="shared" si="4"/>
        <v>0</v>
      </c>
      <c r="K22" s="108">
        <f t="shared" si="4"/>
        <v>0</v>
      </c>
      <c r="L22" s="106">
        <f t="shared" si="4"/>
        <v>0</v>
      </c>
      <c r="M22" s="106">
        <f t="shared" si="4"/>
        <v>0</v>
      </c>
      <c r="N22" s="108">
        <f t="shared" si="4"/>
        <v>0</v>
      </c>
      <c r="O22" s="108">
        <f t="shared" si="4"/>
        <v>0</v>
      </c>
      <c r="P22" s="106">
        <f t="shared" si="4"/>
        <v>0</v>
      </c>
      <c r="Q22" s="106">
        <f t="shared" si="4"/>
        <v>0</v>
      </c>
      <c r="R22" s="108">
        <f t="shared" si="4"/>
        <v>0</v>
      </c>
      <c r="S22" s="108">
        <f t="shared" si="4"/>
        <v>0</v>
      </c>
      <c r="T22" s="106">
        <f t="shared" si="4"/>
        <v>0</v>
      </c>
      <c r="U22" s="106">
        <f t="shared" si="4"/>
        <v>3067953</v>
      </c>
      <c r="V22" s="106">
        <f t="shared" si="4"/>
        <v>0</v>
      </c>
      <c r="W22" s="108">
        <f t="shared" si="4"/>
        <v>0</v>
      </c>
      <c r="X22" s="108">
        <f t="shared" si="4"/>
        <v>0</v>
      </c>
      <c r="Y22" s="106">
        <f t="shared" si="4"/>
        <v>3067953</v>
      </c>
      <c r="Z22" s="109">
        <f>+IF(X22&lt;&gt;0,+(Y22/X22)*100,0)</f>
        <v>0</v>
      </c>
      <c r="AA22" s="110">
        <f>SUM(AA20:AA21)</f>
        <v>0</v>
      </c>
    </row>
    <row r="23" spans="1:27" ht="12.75">
      <c r="A23" s="119" t="s">
        <v>49</v>
      </c>
      <c r="B23" s="120"/>
      <c r="C23" s="106">
        <v>8941147747</v>
      </c>
      <c r="D23" s="107"/>
      <c r="E23" s="106"/>
      <c r="F23" s="108">
        <v>93050000</v>
      </c>
      <c r="G23" s="108">
        <v>9800</v>
      </c>
      <c r="H23" s="106">
        <v>-7203556</v>
      </c>
      <c r="I23" s="106">
        <v>-2269195</v>
      </c>
      <c r="J23" s="108">
        <v>-9462951</v>
      </c>
      <c r="K23" s="108">
        <v>-11803412</v>
      </c>
      <c r="L23" s="106">
        <v>1042664</v>
      </c>
      <c r="M23" s="106">
        <v>1042664</v>
      </c>
      <c r="N23" s="108">
        <v>-9718084</v>
      </c>
      <c r="O23" s="108">
        <v>-69134141</v>
      </c>
      <c r="P23" s="106">
        <v>-5808266</v>
      </c>
      <c r="Q23" s="106">
        <v>63963810</v>
      </c>
      <c r="R23" s="108">
        <v>-10978597</v>
      </c>
      <c r="S23" s="108">
        <v>13984682</v>
      </c>
      <c r="T23" s="106">
        <v>-426965150</v>
      </c>
      <c r="U23" s="106">
        <v>7338048</v>
      </c>
      <c r="V23" s="106">
        <v>0</v>
      </c>
      <c r="W23" s="108">
        <f>J23+N23+R23+V23</f>
        <v>-30159632</v>
      </c>
      <c r="X23" s="108">
        <v>93050002</v>
      </c>
      <c r="Y23" s="106">
        <v>-528852054</v>
      </c>
      <c r="Z23" s="109">
        <v>-568.3525</v>
      </c>
      <c r="AA23" s="110">
        <v>93050000</v>
      </c>
    </row>
    <row r="24" spans="1:27" ht="12.75">
      <c r="A24" s="119" t="s">
        <v>50</v>
      </c>
      <c r="B24" s="97"/>
      <c r="C24" s="111"/>
      <c r="D24" s="112"/>
      <c r="E24" s="111">
        <v>345658350</v>
      </c>
      <c r="F24" s="113">
        <v>568357962</v>
      </c>
      <c r="G24" s="113"/>
      <c r="H24" s="111"/>
      <c r="I24" s="111"/>
      <c r="J24" s="113"/>
      <c r="K24" s="113"/>
      <c r="L24" s="111"/>
      <c r="M24" s="111"/>
      <c r="N24" s="113"/>
      <c r="O24" s="113"/>
      <c r="P24" s="111"/>
      <c r="Q24" s="111">
        <v>-242180</v>
      </c>
      <c r="R24" s="113">
        <v>-242180</v>
      </c>
      <c r="S24" s="113">
        <v>12646758</v>
      </c>
      <c r="T24" s="111">
        <v>11179395</v>
      </c>
      <c r="U24" s="111">
        <v>-5690729</v>
      </c>
      <c r="V24" s="111">
        <v>0</v>
      </c>
      <c r="W24" s="113">
        <f>J24+N24+R24+V24</f>
        <v>-242180</v>
      </c>
      <c r="X24" s="113">
        <v>568357963</v>
      </c>
      <c r="Y24" s="111">
        <v>-550464719</v>
      </c>
      <c r="Z24" s="114">
        <v>-96.8518</v>
      </c>
      <c r="AA24" s="115">
        <v>568357962</v>
      </c>
    </row>
    <row r="25" spans="1:27" ht="12.75">
      <c r="A25" s="116" t="s">
        <v>92</v>
      </c>
      <c r="B25" s="97"/>
      <c r="C25" s="117">
        <f aca="true" t="shared" si="5" ref="C25:Y25">SUM(C23:C24)</f>
        <v>8941147747</v>
      </c>
      <c r="D25" s="121">
        <f t="shared" si="5"/>
        <v>0</v>
      </c>
      <c r="E25" s="117">
        <f t="shared" si="5"/>
        <v>345658350</v>
      </c>
      <c r="F25" s="118">
        <f t="shared" si="5"/>
        <v>661407962</v>
      </c>
      <c r="G25" s="118">
        <f t="shared" si="5"/>
        <v>9800</v>
      </c>
      <c r="H25" s="117">
        <f t="shared" si="5"/>
        <v>-7203556</v>
      </c>
      <c r="I25" s="117">
        <f t="shared" si="5"/>
        <v>-2269195</v>
      </c>
      <c r="J25" s="118">
        <f t="shared" si="5"/>
        <v>-9462951</v>
      </c>
      <c r="K25" s="118">
        <f t="shared" si="5"/>
        <v>-11803412</v>
      </c>
      <c r="L25" s="117">
        <f t="shared" si="5"/>
        <v>1042664</v>
      </c>
      <c r="M25" s="117">
        <f t="shared" si="5"/>
        <v>1042664</v>
      </c>
      <c r="N25" s="118">
        <f t="shared" si="5"/>
        <v>-9718084</v>
      </c>
      <c r="O25" s="118">
        <f t="shared" si="5"/>
        <v>-69134141</v>
      </c>
      <c r="P25" s="117">
        <f t="shared" si="5"/>
        <v>-5808266</v>
      </c>
      <c r="Q25" s="117">
        <f t="shared" si="5"/>
        <v>63721630</v>
      </c>
      <c r="R25" s="118">
        <f t="shared" si="5"/>
        <v>-11220777</v>
      </c>
      <c r="S25" s="118">
        <f t="shared" si="5"/>
        <v>26631440</v>
      </c>
      <c r="T25" s="117">
        <f t="shared" si="5"/>
        <v>-415785755</v>
      </c>
      <c r="U25" s="117">
        <f t="shared" si="5"/>
        <v>1647319</v>
      </c>
      <c r="V25" s="117">
        <f t="shared" si="5"/>
        <v>0</v>
      </c>
      <c r="W25" s="118">
        <f t="shared" si="5"/>
        <v>-30401812</v>
      </c>
      <c r="X25" s="118">
        <f t="shared" si="5"/>
        <v>661407965</v>
      </c>
      <c r="Y25" s="117">
        <f t="shared" si="5"/>
        <v>-1079316773</v>
      </c>
      <c r="Z25" s="122">
        <f>+IF(X25&lt;&gt;0,+(Y25/X25)*100,0)</f>
        <v>-163.18472563299113</v>
      </c>
      <c r="AA25" s="123">
        <f>SUM(AA23:AA24)</f>
        <v>661407962</v>
      </c>
    </row>
    <row r="26" spans="1:27" ht="12.75">
      <c r="A26" s="124" t="s">
        <v>51</v>
      </c>
      <c r="B26" s="97"/>
      <c r="C26" s="106">
        <v>-1063858942</v>
      </c>
      <c r="D26" s="107"/>
      <c r="E26" s="106"/>
      <c r="F26" s="108">
        <v>5704250</v>
      </c>
      <c r="G26" s="108"/>
      <c r="H26" s="106">
        <v>-14495</v>
      </c>
      <c r="I26" s="106">
        <v>14495</v>
      </c>
      <c r="J26" s="108"/>
      <c r="K26" s="108"/>
      <c r="L26" s="106"/>
      <c r="M26" s="106"/>
      <c r="N26" s="108"/>
      <c r="O26" s="108"/>
      <c r="P26" s="106"/>
      <c r="Q26" s="106"/>
      <c r="R26" s="108"/>
      <c r="S26" s="108"/>
      <c r="T26" s="106"/>
      <c r="U26" s="106">
        <v>-34000</v>
      </c>
      <c r="V26" s="106">
        <v>0</v>
      </c>
      <c r="W26" s="108">
        <f>J26+N26+R26+V26</f>
        <v>0</v>
      </c>
      <c r="X26" s="108">
        <v>5704250</v>
      </c>
      <c r="Y26" s="106">
        <v>-5738250</v>
      </c>
      <c r="Z26" s="109">
        <v>-100.596</v>
      </c>
      <c r="AA26" s="110">
        <v>5704250</v>
      </c>
    </row>
    <row r="27" spans="1:27" ht="12.75">
      <c r="A27" s="119" t="s">
        <v>52</v>
      </c>
      <c r="B27" s="97"/>
      <c r="C27" s="13"/>
      <c r="D27" s="14"/>
      <c r="E27" s="13"/>
      <c r="F27" s="15"/>
      <c r="G27" s="15"/>
      <c r="H27" s="13"/>
      <c r="I27" s="13"/>
      <c r="J27" s="15"/>
      <c r="K27" s="15"/>
      <c r="L27" s="13"/>
      <c r="M27" s="13"/>
      <c r="N27" s="15"/>
      <c r="O27" s="15"/>
      <c r="P27" s="13"/>
      <c r="Q27" s="13"/>
      <c r="R27" s="15"/>
      <c r="S27" s="15"/>
      <c r="T27" s="13"/>
      <c r="U27" s="13"/>
      <c r="V27" s="13"/>
      <c r="W27" s="15">
        <f>J27+N27+R27+V27</f>
        <v>0</v>
      </c>
      <c r="X27" s="15"/>
      <c r="Y27" s="13"/>
      <c r="Z27" s="2"/>
      <c r="AA27" s="23"/>
    </row>
    <row r="28" spans="1:27" ht="12.75">
      <c r="A28" s="119" t="s">
        <v>53</v>
      </c>
      <c r="B28" s="97"/>
      <c r="C28" s="111"/>
      <c r="D28" s="112"/>
      <c r="E28" s="111"/>
      <c r="F28" s="113"/>
      <c r="G28" s="113"/>
      <c r="H28" s="111"/>
      <c r="I28" s="111"/>
      <c r="J28" s="113"/>
      <c r="K28" s="113"/>
      <c r="L28" s="111"/>
      <c r="M28" s="111"/>
      <c r="N28" s="113"/>
      <c r="O28" s="113"/>
      <c r="P28" s="111"/>
      <c r="Q28" s="111"/>
      <c r="R28" s="113"/>
      <c r="S28" s="113"/>
      <c r="T28" s="111">
        <v>29013736</v>
      </c>
      <c r="U28" s="111">
        <v>8317705</v>
      </c>
      <c r="V28" s="111">
        <v>0</v>
      </c>
      <c r="W28" s="113">
        <f>J28+N28+R28+V28</f>
        <v>0</v>
      </c>
      <c r="X28" s="113"/>
      <c r="Y28" s="111">
        <v>37331441</v>
      </c>
      <c r="Z28" s="114"/>
      <c r="AA28" s="115"/>
    </row>
    <row r="29" spans="1:27" ht="12.75">
      <c r="A29" s="116" t="s">
        <v>54</v>
      </c>
      <c r="B29" s="97"/>
      <c r="C29" s="106">
        <f aca="true" t="shared" si="6" ref="C29:Y29">SUM(C27:C28)</f>
        <v>0</v>
      </c>
      <c r="D29" s="107">
        <f t="shared" si="6"/>
        <v>0</v>
      </c>
      <c r="E29" s="106">
        <f t="shared" si="6"/>
        <v>0</v>
      </c>
      <c r="F29" s="108">
        <f t="shared" si="6"/>
        <v>0</v>
      </c>
      <c r="G29" s="108">
        <f t="shared" si="6"/>
        <v>0</v>
      </c>
      <c r="H29" s="106">
        <f t="shared" si="6"/>
        <v>0</v>
      </c>
      <c r="I29" s="106">
        <f t="shared" si="6"/>
        <v>0</v>
      </c>
      <c r="J29" s="108">
        <f t="shared" si="6"/>
        <v>0</v>
      </c>
      <c r="K29" s="108">
        <f t="shared" si="6"/>
        <v>0</v>
      </c>
      <c r="L29" s="106">
        <f t="shared" si="6"/>
        <v>0</v>
      </c>
      <c r="M29" s="106">
        <f t="shared" si="6"/>
        <v>0</v>
      </c>
      <c r="N29" s="108">
        <f t="shared" si="6"/>
        <v>0</v>
      </c>
      <c r="O29" s="108">
        <f t="shared" si="6"/>
        <v>0</v>
      </c>
      <c r="P29" s="106">
        <f t="shared" si="6"/>
        <v>0</v>
      </c>
      <c r="Q29" s="106">
        <f t="shared" si="6"/>
        <v>0</v>
      </c>
      <c r="R29" s="108">
        <f t="shared" si="6"/>
        <v>0</v>
      </c>
      <c r="S29" s="108">
        <f t="shared" si="6"/>
        <v>0</v>
      </c>
      <c r="T29" s="106">
        <f t="shared" si="6"/>
        <v>29013736</v>
      </c>
      <c r="U29" s="106">
        <f t="shared" si="6"/>
        <v>8317705</v>
      </c>
      <c r="V29" s="106">
        <f t="shared" si="6"/>
        <v>0</v>
      </c>
      <c r="W29" s="108">
        <f t="shared" si="6"/>
        <v>0</v>
      </c>
      <c r="X29" s="108">
        <f t="shared" si="6"/>
        <v>0</v>
      </c>
      <c r="Y29" s="106">
        <f t="shared" si="6"/>
        <v>37331441</v>
      </c>
      <c r="Z29" s="109">
        <f>+IF(X29&lt;&gt;0,+(Y29/X29)*100,0)</f>
        <v>0</v>
      </c>
      <c r="AA29" s="110">
        <f>SUM(AA27:AA28)</f>
        <v>0</v>
      </c>
    </row>
    <row r="30" spans="1:27" ht="12.75">
      <c r="A30" s="125" t="s">
        <v>55</v>
      </c>
      <c r="B30" s="97"/>
      <c r="C30" s="13"/>
      <c r="D30" s="14"/>
      <c r="E30" s="13">
        <v>139067879</v>
      </c>
      <c r="F30" s="15">
        <v>187457325</v>
      </c>
      <c r="G30" s="15">
        <v>4429879</v>
      </c>
      <c r="H30" s="13">
        <v>-4429879</v>
      </c>
      <c r="I30" s="13">
        <v>1246298</v>
      </c>
      <c r="J30" s="15">
        <v>1246298</v>
      </c>
      <c r="K30" s="15">
        <v>-1246298</v>
      </c>
      <c r="L30" s="13"/>
      <c r="M30" s="13"/>
      <c r="N30" s="15">
        <v>-1246298</v>
      </c>
      <c r="O30" s="15">
        <v>3362166</v>
      </c>
      <c r="P30" s="13"/>
      <c r="Q30" s="13">
        <v>7748197</v>
      </c>
      <c r="R30" s="15">
        <v>11110363</v>
      </c>
      <c r="S30" s="15">
        <v>-5885865</v>
      </c>
      <c r="T30" s="13">
        <v>-4328870</v>
      </c>
      <c r="U30" s="13">
        <v>69163466</v>
      </c>
      <c r="V30" s="13">
        <v>0</v>
      </c>
      <c r="W30" s="15">
        <f aca="true" t="shared" si="7" ref="W30:W35">J30+N30+R30+V30</f>
        <v>11110363</v>
      </c>
      <c r="X30" s="15">
        <v>187457324</v>
      </c>
      <c r="Y30" s="13">
        <v>-117398230</v>
      </c>
      <c r="Z30" s="2">
        <v>-62.6266</v>
      </c>
      <c r="AA30" s="23">
        <v>187457325</v>
      </c>
    </row>
    <row r="31" spans="1:27" ht="12.75">
      <c r="A31" s="124" t="s">
        <v>56</v>
      </c>
      <c r="B31" s="97"/>
      <c r="C31" s="106">
        <v>6799123253</v>
      </c>
      <c r="D31" s="107"/>
      <c r="E31" s="106">
        <v>7395907</v>
      </c>
      <c r="F31" s="108">
        <v>27550466</v>
      </c>
      <c r="G31" s="108"/>
      <c r="H31" s="106">
        <v>3579147</v>
      </c>
      <c r="I31" s="106">
        <v>-6771113</v>
      </c>
      <c r="J31" s="108">
        <v>-3191966</v>
      </c>
      <c r="K31" s="108">
        <v>-31694116</v>
      </c>
      <c r="L31" s="106">
        <v>-458769624</v>
      </c>
      <c r="M31" s="106">
        <v>-458769624</v>
      </c>
      <c r="N31" s="108">
        <v>-949233364</v>
      </c>
      <c r="O31" s="108">
        <v>-56442903</v>
      </c>
      <c r="P31" s="106">
        <v>-84039816</v>
      </c>
      <c r="Q31" s="106">
        <v>-329672483</v>
      </c>
      <c r="R31" s="108">
        <v>-470155202</v>
      </c>
      <c r="S31" s="108">
        <v>-73179448</v>
      </c>
      <c r="T31" s="106">
        <v>3778089491</v>
      </c>
      <c r="U31" s="106">
        <v>-1705777265</v>
      </c>
      <c r="V31" s="106">
        <v>0</v>
      </c>
      <c r="W31" s="108">
        <f t="shared" si="7"/>
        <v>-1422580532</v>
      </c>
      <c r="X31" s="108">
        <v>27550461</v>
      </c>
      <c r="Y31" s="106">
        <v>549001785</v>
      </c>
      <c r="Z31" s="109">
        <v>1992.7136</v>
      </c>
      <c r="AA31" s="110">
        <v>27550466</v>
      </c>
    </row>
    <row r="32" spans="1:27" ht="12.75">
      <c r="A32" s="124" t="s">
        <v>57</v>
      </c>
      <c r="B32" s="97"/>
      <c r="C32" s="106"/>
      <c r="D32" s="107"/>
      <c r="E32" s="106">
        <v>107750000</v>
      </c>
      <c r="F32" s="108">
        <v>139086129</v>
      </c>
      <c r="G32" s="108">
        <v>1018792</v>
      </c>
      <c r="H32" s="106">
        <v>-1018792</v>
      </c>
      <c r="I32" s="106"/>
      <c r="J32" s="108"/>
      <c r="K32" s="108"/>
      <c r="L32" s="106"/>
      <c r="M32" s="106"/>
      <c r="N32" s="108"/>
      <c r="O32" s="108">
        <v>-8686476</v>
      </c>
      <c r="P32" s="106"/>
      <c r="Q32" s="106">
        <v>1705666</v>
      </c>
      <c r="R32" s="108">
        <v>-6980810</v>
      </c>
      <c r="S32" s="108">
        <v>6422024</v>
      </c>
      <c r="T32" s="106">
        <v>7047206</v>
      </c>
      <c r="U32" s="106">
        <v>28926812</v>
      </c>
      <c r="V32" s="106">
        <v>0</v>
      </c>
      <c r="W32" s="108">
        <f t="shared" si="7"/>
        <v>-6980810</v>
      </c>
      <c r="X32" s="108">
        <v>139086133</v>
      </c>
      <c r="Y32" s="106">
        <v>-103670901</v>
      </c>
      <c r="Z32" s="109">
        <v>-74.5372</v>
      </c>
      <c r="AA32" s="110">
        <v>139086129</v>
      </c>
    </row>
    <row r="33" spans="1:27" ht="12.75">
      <c r="A33" s="125" t="s">
        <v>58</v>
      </c>
      <c r="B33" s="120"/>
      <c r="C33" s="106"/>
      <c r="D33" s="107"/>
      <c r="E33" s="106">
        <v>63000000</v>
      </c>
      <c r="F33" s="108">
        <v>7423393</v>
      </c>
      <c r="G33" s="108"/>
      <c r="H33" s="106"/>
      <c r="I33" s="106"/>
      <c r="J33" s="108"/>
      <c r="K33" s="108"/>
      <c r="L33" s="106"/>
      <c r="M33" s="106"/>
      <c r="N33" s="108"/>
      <c r="O33" s="108">
        <v>4005136</v>
      </c>
      <c r="P33" s="106"/>
      <c r="Q33" s="106"/>
      <c r="R33" s="108">
        <v>4005136</v>
      </c>
      <c r="S33" s="108">
        <v>51019587</v>
      </c>
      <c r="T33" s="106">
        <v>1177126</v>
      </c>
      <c r="U33" s="106">
        <v>51951143</v>
      </c>
      <c r="V33" s="106">
        <v>0</v>
      </c>
      <c r="W33" s="108">
        <f t="shared" si="7"/>
        <v>4005136</v>
      </c>
      <c r="X33" s="108">
        <v>7423393</v>
      </c>
      <c r="Y33" s="106">
        <v>100729599</v>
      </c>
      <c r="Z33" s="109">
        <v>1356.9213</v>
      </c>
      <c r="AA33" s="110">
        <v>7423393</v>
      </c>
    </row>
    <row r="34" spans="1:27" ht="12.75">
      <c r="A34" s="124" t="s">
        <v>59</v>
      </c>
      <c r="B34" s="97"/>
      <c r="C34" s="106"/>
      <c r="D34" s="107"/>
      <c r="E34" s="106"/>
      <c r="F34" s="108"/>
      <c r="G34" s="108"/>
      <c r="H34" s="106"/>
      <c r="I34" s="106"/>
      <c r="J34" s="108"/>
      <c r="K34" s="108"/>
      <c r="L34" s="106"/>
      <c r="M34" s="106"/>
      <c r="N34" s="108"/>
      <c r="O34" s="108"/>
      <c r="P34" s="106"/>
      <c r="Q34" s="106"/>
      <c r="R34" s="108"/>
      <c r="S34" s="108"/>
      <c r="T34" s="106"/>
      <c r="U34" s="106"/>
      <c r="V34" s="106"/>
      <c r="W34" s="108">
        <f t="shared" si="7"/>
        <v>0</v>
      </c>
      <c r="X34" s="108"/>
      <c r="Y34" s="106"/>
      <c r="Z34" s="109"/>
      <c r="AA34" s="110"/>
    </row>
    <row r="35" spans="1:27" ht="12.75">
      <c r="A35" s="124" t="s">
        <v>60</v>
      </c>
      <c r="B35" s="97"/>
      <c r="C35" s="111"/>
      <c r="D35" s="112"/>
      <c r="E35" s="111"/>
      <c r="F35" s="113"/>
      <c r="G35" s="113"/>
      <c r="H35" s="111"/>
      <c r="I35" s="111"/>
      <c r="J35" s="113"/>
      <c r="K35" s="113"/>
      <c r="L35" s="111"/>
      <c r="M35" s="111"/>
      <c r="N35" s="113"/>
      <c r="O35" s="113"/>
      <c r="P35" s="111"/>
      <c r="Q35" s="111"/>
      <c r="R35" s="113"/>
      <c r="S35" s="113"/>
      <c r="T35" s="111"/>
      <c r="U35" s="111"/>
      <c r="V35" s="111"/>
      <c r="W35" s="113">
        <f t="shared" si="7"/>
        <v>0</v>
      </c>
      <c r="X35" s="113"/>
      <c r="Y35" s="111"/>
      <c r="Z35" s="114"/>
      <c r="AA35" s="115"/>
    </row>
    <row r="36" spans="1:27" ht="4.5" customHeight="1">
      <c r="A36" s="126"/>
      <c r="B36" s="97"/>
      <c r="C36" s="106"/>
      <c r="D36" s="107"/>
      <c r="E36" s="106"/>
      <c r="F36" s="108"/>
      <c r="G36" s="108"/>
      <c r="H36" s="106"/>
      <c r="I36" s="106"/>
      <c r="J36" s="108"/>
      <c r="K36" s="108"/>
      <c r="L36" s="106"/>
      <c r="M36" s="106"/>
      <c r="N36" s="108"/>
      <c r="O36" s="108"/>
      <c r="P36" s="106"/>
      <c r="Q36" s="106"/>
      <c r="R36" s="108"/>
      <c r="S36" s="108"/>
      <c r="T36" s="106"/>
      <c r="U36" s="106"/>
      <c r="V36" s="106"/>
      <c r="W36" s="108"/>
      <c r="X36" s="108"/>
      <c r="Y36" s="106"/>
      <c r="Z36" s="109"/>
      <c r="AA36" s="110"/>
    </row>
    <row r="37" spans="1:27" ht="12.75">
      <c r="A37" s="103" t="s">
        <v>61</v>
      </c>
      <c r="B37" s="97" t="s">
        <v>62</v>
      </c>
      <c r="C37" s="98">
        <f aca="true" t="shared" si="8" ref="C37:Y37">C47+C50+C51+C54+C57+C58+SUM(C61:C67)</f>
        <v>-17602243439</v>
      </c>
      <c r="D37" s="99">
        <f t="shared" si="8"/>
        <v>0</v>
      </c>
      <c r="E37" s="98">
        <f t="shared" si="8"/>
        <v>236349250</v>
      </c>
      <c r="F37" s="100">
        <f t="shared" si="8"/>
        <v>208363746</v>
      </c>
      <c r="G37" s="100">
        <f t="shared" si="8"/>
        <v>0</v>
      </c>
      <c r="H37" s="98">
        <f t="shared" si="8"/>
        <v>0</v>
      </c>
      <c r="I37" s="98">
        <f t="shared" si="8"/>
        <v>13144131</v>
      </c>
      <c r="J37" s="100">
        <f t="shared" si="8"/>
        <v>13144131</v>
      </c>
      <c r="K37" s="100">
        <f t="shared" si="8"/>
        <v>-15109369</v>
      </c>
      <c r="L37" s="98">
        <f t="shared" si="8"/>
        <v>-349577</v>
      </c>
      <c r="M37" s="98">
        <f t="shared" si="8"/>
        <v>-349577</v>
      </c>
      <c r="N37" s="100">
        <f t="shared" si="8"/>
        <v>-15808523</v>
      </c>
      <c r="O37" s="100">
        <f t="shared" si="8"/>
        <v>36208969</v>
      </c>
      <c r="P37" s="98">
        <f t="shared" si="8"/>
        <v>192949</v>
      </c>
      <c r="Q37" s="98">
        <f t="shared" si="8"/>
        <v>60716485</v>
      </c>
      <c r="R37" s="100">
        <f t="shared" si="8"/>
        <v>97118403</v>
      </c>
      <c r="S37" s="100">
        <f t="shared" si="8"/>
        <v>-264823663</v>
      </c>
      <c r="T37" s="98">
        <f t="shared" si="8"/>
        <v>9076318511</v>
      </c>
      <c r="U37" s="98">
        <f t="shared" si="8"/>
        <v>45050157</v>
      </c>
      <c r="V37" s="98">
        <f t="shared" si="8"/>
        <v>0</v>
      </c>
      <c r="W37" s="100">
        <f t="shared" si="8"/>
        <v>94454011</v>
      </c>
      <c r="X37" s="100">
        <f t="shared" si="8"/>
        <v>208363753</v>
      </c>
      <c r="Y37" s="98">
        <f t="shared" si="8"/>
        <v>8742635263</v>
      </c>
      <c r="Z37" s="101">
        <f>+IF(X37&lt;&gt;0,+(Y37/X37)*100,0)</f>
        <v>4195.852271388105</v>
      </c>
      <c r="AA37" s="102">
        <f>AA47+AA50+AA51+AA54+AA57+AA58+SUM(AA61:AA67)</f>
        <v>208363746</v>
      </c>
    </row>
    <row r="38" spans="1:27" ht="12.75">
      <c r="A38" s="104" t="s">
        <v>33</v>
      </c>
      <c r="B38" s="105"/>
      <c r="C38" s="106"/>
      <c r="D38" s="107"/>
      <c r="E38" s="106"/>
      <c r="F38" s="108"/>
      <c r="G38" s="108"/>
      <c r="H38" s="106"/>
      <c r="I38" s="106"/>
      <c r="J38" s="108"/>
      <c r="K38" s="108"/>
      <c r="L38" s="106"/>
      <c r="M38" s="106"/>
      <c r="N38" s="108"/>
      <c r="O38" s="108">
        <v>37071279</v>
      </c>
      <c r="P38" s="106"/>
      <c r="Q38" s="106">
        <v>5880404</v>
      </c>
      <c r="R38" s="108">
        <v>42951683</v>
      </c>
      <c r="S38" s="108">
        <v>26577378</v>
      </c>
      <c r="T38" s="106"/>
      <c r="U38" s="106">
        <v>6230442</v>
      </c>
      <c r="V38" s="106">
        <v>0</v>
      </c>
      <c r="W38" s="108">
        <f>J38+N38+R38+V38</f>
        <v>42951683</v>
      </c>
      <c r="X38" s="108"/>
      <c r="Y38" s="106">
        <v>75759503</v>
      </c>
      <c r="Z38" s="109"/>
      <c r="AA38" s="110"/>
    </row>
    <row r="39" spans="1:27" ht="12.75">
      <c r="A39" s="104" t="s">
        <v>34</v>
      </c>
      <c r="B39" s="105"/>
      <c r="C39" s="106"/>
      <c r="D39" s="107"/>
      <c r="E39" s="106"/>
      <c r="F39" s="108"/>
      <c r="G39" s="108"/>
      <c r="H39" s="106"/>
      <c r="I39" s="106"/>
      <c r="J39" s="108"/>
      <c r="K39" s="108"/>
      <c r="L39" s="106"/>
      <c r="M39" s="106"/>
      <c r="N39" s="108"/>
      <c r="O39" s="108"/>
      <c r="P39" s="106"/>
      <c r="Q39" s="106"/>
      <c r="R39" s="108"/>
      <c r="S39" s="108"/>
      <c r="T39" s="106"/>
      <c r="U39" s="106"/>
      <c r="V39" s="106">
        <v>0</v>
      </c>
      <c r="W39" s="108">
        <f aca="true" t="shared" si="9" ref="W39:W46">J39+N39+R39+V39</f>
        <v>0</v>
      </c>
      <c r="X39" s="108"/>
      <c r="Y39" s="106"/>
      <c r="Z39" s="109"/>
      <c r="AA39" s="110"/>
    </row>
    <row r="40" spans="1:27" ht="12.75">
      <c r="A40" s="104" t="s">
        <v>35</v>
      </c>
      <c r="B40" s="105"/>
      <c r="C40" s="106">
        <v>-17602243439</v>
      </c>
      <c r="D40" s="107"/>
      <c r="E40" s="106">
        <v>231349250</v>
      </c>
      <c r="F40" s="108"/>
      <c r="G40" s="108"/>
      <c r="H40" s="106"/>
      <c r="I40" s="106">
        <v>11822847</v>
      </c>
      <c r="J40" s="108">
        <v>11822847</v>
      </c>
      <c r="K40" s="108">
        <v>-13788085</v>
      </c>
      <c r="L40" s="106">
        <v>-349577</v>
      </c>
      <c r="M40" s="106">
        <v>-349577</v>
      </c>
      <c r="N40" s="108">
        <v>-14487239</v>
      </c>
      <c r="O40" s="108">
        <v>-11347295</v>
      </c>
      <c r="P40" s="106">
        <v>192949</v>
      </c>
      <c r="Q40" s="106">
        <v>51746342</v>
      </c>
      <c r="R40" s="108">
        <v>40591996</v>
      </c>
      <c r="S40" s="108">
        <v>-294350360</v>
      </c>
      <c r="T40" s="106">
        <v>9052259604</v>
      </c>
      <c r="U40" s="106">
        <v>25152671</v>
      </c>
      <c r="V40" s="106">
        <v>0</v>
      </c>
      <c r="W40" s="108">
        <f t="shared" si="9"/>
        <v>37927604</v>
      </c>
      <c r="X40" s="108"/>
      <c r="Y40" s="106">
        <v>8820989519</v>
      </c>
      <c r="Z40" s="109"/>
      <c r="AA40" s="110"/>
    </row>
    <row r="41" spans="1:27" ht="12.75">
      <c r="A41" s="104" t="s">
        <v>36</v>
      </c>
      <c r="B41" s="105"/>
      <c r="C41" s="106"/>
      <c r="D41" s="107"/>
      <c r="E41" s="106"/>
      <c r="F41" s="108">
        <v>70500000</v>
      </c>
      <c r="G41" s="108"/>
      <c r="H41" s="106"/>
      <c r="I41" s="106"/>
      <c r="J41" s="108"/>
      <c r="K41" s="108"/>
      <c r="L41" s="106"/>
      <c r="M41" s="106"/>
      <c r="N41" s="108"/>
      <c r="O41" s="108">
        <v>8867472</v>
      </c>
      <c r="P41" s="106"/>
      <c r="Q41" s="106">
        <v>2935432</v>
      </c>
      <c r="R41" s="108">
        <v>11802904</v>
      </c>
      <c r="S41" s="108">
        <v>3759947</v>
      </c>
      <c r="T41" s="106">
        <v>281875</v>
      </c>
      <c r="U41" s="106">
        <v>12734510</v>
      </c>
      <c r="V41" s="106">
        <v>0</v>
      </c>
      <c r="W41" s="108">
        <f t="shared" si="9"/>
        <v>11802904</v>
      </c>
      <c r="X41" s="108">
        <v>70500002</v>
      </c>
      <c r="Y41" s="106">
        <v>-41920766</v>
      </c>
      <c r="Z41" s="109">
        <v>-59.4621</v>
      </c>
      <c r="AA41" s="110">
        <v>70500000</v>
      </c>
    </row>
    <row r="42" spans="1:27" ht="12.75">
      <c r="A42" s="104" t="s">
        <v>37</v>
      </c>
      <c r="B42" s="105"/>
      <c r="C42" s="106"/>
      <c r="D42" s="107"/>
      <c r="E42" s="106"/>
      <c r="F42" s="108"/>
      <c r="G42" s="108"/>
      <c r="H42" s="106"/>
      <c r="I42" s="106"/>
      <c r="J42" s="108"/>
      <c r="K42" s="108"/>
      <c r="L42" s="106"/>
      <c r="M42" s="106"/>
      <c r="N42" s="108"/>
      <c r="O42" s="108"/>
      <c r="P42" s="106"/>
      <c r="Q42" s="106"/>
      <c r="R42" s="108"/>
      <c r="S42" s="108"/>
      <c r="T42" s="106">
        <v>31543</v>
      </c>
      <c r="U42" s="106">
        <v>1973156</v>
      </c>
      <c r="V42" s="106">
        <v>0</v>
      </c>
      <c r="W42" s="108">
        <f t="shared" si="9"/>
        <v>0</v>
      </c>
      <c r="X42" s="108"/>
      <c r="Y42" s="106">
        <v>2004699</v>
      </c>
      <c r="Z42" s="109"/>
      <c r="AA42" s="110"/>
    </row>
    <row r="43" spans="1:27" ht="12.75">
      <c r="A43" s="104" t="s">
        <v>38</v>
      </c>
      <c r="B43" s="105"/>
      <c r="C43" s="106"/>
      <c r="D43" s="107"/>
      <c r="E43" s="106"/>
      <c r="F43" s="108"/>
      <c r="G43" s="108"/>
      <c r="H43" s="106"/>
      <c r="I43" s="106"/>
      <c r="J43" s="108"/>
      <c r="K43" s="108"/>
      <c r="L43" s="106"/>
      <c r="M43" s="106"/>
      <c r="N43" s="108"/>
      <c r="O43" s="108"/>
      <c r="P43" s="106"/>
      <c r="Q43" s="106"/>
      <c r="R43" s="108"/>
      <c r="S43" s="108"/>
      <c r="T43" s="106"/>
      <c r="U43" s="106"/>
      <c r="V43" s="106"/>
      <c r="W43" s="108">
        <f t="shared" si="9"/>
        <v>0</v>
      </c>
      <c r="X43" s="108"/>
      <c r="Y43" s="106"/>
      <c r="Z43" s="109"/>
      <c r="AA43" s="110"/>
    </row>
    <row r="44" spans="1:27" ht="12.75">
      <c r="A44" s="104" t="s">
        <v>39</v>
      </c>
      <c r="B44" s="97"/>
      <c r="C44" s="106"/>
      <c r="D44" s="107"/>
      <c r="E44" s="106"/>
      <c r="F44" s="108"/>
      <c r="G44" s="108"/>
      <c r="H44" s="106"/>
      <c r="I44" s="106"/>
      <c r="J44" s="108"/>
      <c r="K44" s="108"/>
      <c r="L44" s="106"/>
      <c r="M44" s="106"/>
      <c r="N44" s="108"/>
      <c r="O44" s="108"/>
      <c r="P44" s="106"/>
      <c r="Q44" s="106"/>
      <c r="R44" s="108"/>
      <c r="S44" s="108"/>
      <c r="T44" s="106"/>
      <c r="U44" s="106"/>
      <c r="V44" s="106"/>
      <c r="W44" s="108">
        <f t="shared" si="9"/>
        <v>0</v>
      </c>
      <c r="X44" s="108"/>
      <c r="Y44" s="106"/>
      <c r="Z44" s="109"/>
      <c r="AA44" s="110"/>
    </row>
    <row r="45" spans="1:27" ht="12.75">
      <c r="A45" s="104" t="s">
        <v>40</v>
      </c>
      <c r="B45" s="97"/>
      <c r="C45" s="13"/>
      <c r="D45" s="14"/>
      <c r="E45" s="13"/>
      <c r="F45" s="15"/>
      <c r="G45" s="15"/>
      <c r="H45" s="13"/>
      <c r="I45" s="13"/>
      <c r="J45" s="15"/>
      <c r="K45" s="15"/>
      <c r="L45" s="13"/>
      <c r="M45" s="13"/>
      <c r="N45" s="15"/>
      <c r="O45" s="15"/>
      <c r="P45" s="13"/>
      <c r="Q45" s="13"/>
      <c r="R45" s="15"/>
      <c r="S45" s="15"/>
      <c r="T45" s="13"/>
      <c r="U45" s="13"/>
      <c r="V45" s="13"/>
      <c r="W45" s="15">
        <f t="shared" si="9"/>
        <v>0</v>
      </c>
      <c r="X45" s="15"/>
      <c r="Y45" s="13"/>
      <c r="Z45" s="2"/>
      <c r="AA45" s="23"/>
    </row>
    <row r="46" spans="1:27" ht="12.75">
      <c r="A46" s="104" t="s">
        <v>41</v>
      </c>
      <c r="B46" s="97"/>
      <c r="C46" s="111"/>
      <c r="D46" s="112"/>
      <c r="E46" s="111"/>
      <c r="F46" s="113"/>
      <c r="G46" s="113"/>
      <c r="H46" s="111"/>
      <c r="I46" s="111"/>
      <c r="J46" s="113"/>
      <c r="K46" s="113"/>
      <c r="L46" s="111"/>
      <c r="M46" s="111"/>
      <c r="N46" s="113"/>
      <c r="O46" s="113"/>
      <c r="P46" s="111"/>
      <c r="Q46" s="111"/>
      <c r="R46" s="113"/>
      <c r="S46" s="113"/>
      <c r="T46" s="111"/>
      <c r="U46" s="111"/>
      <c r="V46" s="111"/>
      <c r="W46" s="113">
        <f t="shared" si="9"/>
        <v>0</v>
      </c>
      <c r="X46" s="113"/>
      <c r="Y46" s="111"/>
      <c r="Z46" s="114"/>
      <c r="AA46" s="115"/>
    </row>
    <row r="47" spans="1:27" ht="12.75">
      <c r="A47" s="116" t="s">
        <v>42</v>
      </c>
      <c r="B47" s="97"/>
      <c r="C47" s="106">
        <f aca="true" t="shared" si="10" ref="C47:Y47">SUM(C38:C46)</f>
        <v>-17602243439</v>
      </c>
      <c r="D47" s="107">
        <f t="shared" si="10"/>
        <v>0</v>
      </c>
      <c r="E47" s="106">
        <f t="shared" si="10"/>
        <v>231349250</v>
      </c>
      <c r="F47" s="108">
        <f t="shared" si="10"/>
        <v>70500000</v>
      </c>
      <c r="G47" s="108">
        <f t="shared" si="10"/>
        <v>0</v>
      </c>
      <c r="H47" s="106">
        <f t="shared" si="10"/>
        <v>0</v>
      </c>
      <c r="I47" s="106">
        <f t="shared" si="10"/>
        <v>11822847</v>
      </c>
      <c r="J47" s="108">
        <f t="shared" si="10"/>
        <v>11822847</v>
      </c>
      <c r="K47" s="108">
        <f t="shared" si="10"/>
        <v>-13788085</v>
      </c>
      <c r="L47" s="106">
        <f t="shared" si="10"/>
        <v>-349577</v>
      </c>
      <c r="M47" s="106">
        <f t="shared" si="10"/>
        <v>-349577</v>
      </c>
      <c r="N47" s="108">
        <f t="shared" si="10"/>
        <v>-14487239</v>
      </c>
      <c r="O47" s="108">
        <f t="shared" si="10"/>
        <v>34591456</v>
      </c>
      <c r="P47" s="106">
        <f t="shared" si="10"/>
        <v>192949</v>
      </c>
      <c r="Q47" s="106">
        <f t="shared" si="10"/>
        <v>60562178</v>
      </c>
      <c r="R47" s="108">
        <f t="shared" si="10"/>
        <v>95346583</v>
      </c>
      <c r="S47" s="108">
        <f t="shared" si="10"/>
        <v>-264013035</v>
      </c>
      <c r="T47" s="106">
        <f t="shared" si="10"/>
        <v>9052573022</v>
      </c>
      <c r="U47" s="106">
        <f t="shared" si="10"/>
        <v>46090779</v>
      </c>
      <c r="V47" s="106">
        <f t="shared" si="10"/>
        <v>0</v>
      </c>
      <c r="W47" s="108">
        <f t="shared" si="10"/>
        <v>92682191</v>
      </c>
      <c r="X47" s="108">
        <f t="shared" si="10"/>
        <v>70500002</v>
      </c>
      <c r="Y47" s="106">
        <f t="shared" si="10"/>
        <v>8856832955</v>
      </c>
      <c r="Z47" s="109">
        <f>+IF(X47&lt;&gt;0,+(Y47/X47)*100,0)</f>
        <v>12562.883267719624</v>
      </c>
      <c r="AA47" s="110">
        <f>SUM(AA38:AA46)</f>
        <v>70500000</v>
      </c>
    </row>
    <row r="48" spans="1:27" ht="12.75">
      <c r="A48" s="119" t="s">
        <v>43</v>
      </c>
      <c r="B48" s="120"/>
      <c r="C48" s="106"/>
      <c r="D48" s="107"/>
      <c r="E48" s="106"/>
      <c r="F48" s="108">
        <v>10000000</v>
      </c>
      <c r="G48" s="108"/>
      <c r="H48" s="106"/>
      <c r="I48" s="106">
        <v>1321284</v>
      </c>
      <c r="J48" s="108">
        <v>1321284</v>
      </c>
      <c r="K48" s="108">
        <v>-1321284</v>
      </c>
      <c r="L48" s="106"/>
      <c r="M48" s="106"/>
      <c r="N48" s="108">
        <v>-1321284</v>
      </c>
      <c r="O48" s="108">
        <v>-18101</v>
      </c>
      <c r="P48" s="106"/>
      <c r="Q48" s="106">
        <v>16478</v>
      </c>
      <c r="R48" s="108">
        <v>-1623</v>
      </c>
      <c r="S48" s="108">
        <v>-189422</v>
      </c>
      <c r="T48" s="106">
        <v>792698</v>
      </c>
      <c r="U48" s="106">
        <v>-6021714</v>
      </c>
      <c r="V48" s="106">
        <v>0</v>
      </c>
      <c r="W48" s="108">
        <f>J48+N48+R48+V48</f>
        <v>-1623</v>
      </c>
      <c r="X48" s="108">
        <v>10000001</v>
      </c>
      <c r="Y48" s="106">
        <v>-15420062</v>
      </c>
      <c r="Z48" s="109">
        <v>-154.2006</v>
      </c>
      <c r="AA48" s="110">
        <v>10000000</v>
      </c>
    </row>
    <row r="49" spans="1:27" ht="12.75">
      <c r="A49" s="119" t="s">
        <v>44</v>
      </c>
      <c r="B49" s="97"/>
      <c r="C49" s="111"/>
      <c r="D49" s="112"/>
      <c r="E49" s="111"/>
      <c r="F49" s="113"/>
      <c r="G49" s="113"/>
      <c r="H49" s="111"/>
      <c r="I49" s="111"/>
      <c r="J49" s="113"/>
      <c r="K49" s="113"/>
      <c r="L49" s="111"/>
      <c r="M49" s="111"/>
      <c r="N49" s="113"/>
      <c r="O49" s="113"/>
      <c r="P49" s="111"/>
      <c r="Q49" s="111"/>
      <c r="R49" s="113"/>
      <c r="S49" s="113"/>
      <c r="T49" s="111"/>
      <c r="U49" s="111"/>
      <c r="V49" s="111"/>
      <c r="W49" s="113">
        <f>J49+N49+R49+V49</f>
        <v>0</v>
      </c>
      <c r="X49" s="113"/>
      <c r="Y49" s="111"/>
      <c r="Z49" s="114"/>
      <c r="AA49" s="115"/>
    </row>
    <row r="50" spans="1:27" ht="12.75">
      <c r="A50" s="116" t="s">
        <v>45</v>
      </c>
      <c r="B50" s="97"/>
      <c r="C50" s="117">
        <f aca="true" t="shared" si="11" ref="C50:Y50">SUM(C48:C49)</f>
        <v>0</v>
      </c>
      <c r="D50" s="121">
        <f t="shared" si="11"/>
        <v>0</v>
      </c>
      <c r="E50" s="117">
        <f t="shared" si="11"/>
        <v>0</v>
      </c>
      <c r="F50" s="118">
        <f t="shared" si="11"/>
        <v>10000000</v>
      </c>
      <c r="G50" s="118">
        <f t="shared" si="11"/>
        <v>0</v>
      </c>
      <c r="H50" s="117">
        <f t="shared" si="11"/>
        <v>0</v>
      </c>
      <c r="I50" s="117">
        <f t="shared" si="11"/>
        <v>1321284</v>
      </c>
      <c r="J50" s="118">
        <f t="shared" si="11"/>
        <v>1321284</v>
      </c>
      <c r="K50" s="118">
        <f t="shared" si="11"/>
        <v>-1321284</v>
      </c>
      <c r="L50" s="117">
        <f t="shared" si="11"/>
        <v>0</v>
      </c>
      <c r="M50" s="117">
        <f t="shared" si="11"/>
        <v>0</v>
      </c>
      <c r="N50" s="118">
        <f t="shared" si="11"/>
        <v>-1321284</v>
      </c>
      <c r="O50" s="118">
        <f t="shared" si="11"/>
        <v>-18101</v>
      </c>
      <c r="P50" s="117">
        <f t="shared" si="11"/>
        <v>0</v>
      </c>
      <c r="Q50" s="117">
        <f t="shared" si="11"/>
        <v>16478</v>
      </c>
      <c r="R50" s="118">
        <f t="shared" si="11"/>
        <v>-1623</v>
      </c>
      <c r="S50" s="118">
        <f t="shared" si="11"/>
        <v>-189422</v>
      </c>
      <c r="T50" s="117">
        <f t="shared" si="11"/>
        <v>792698</v>
      </c>
      <c r="U50" s="117">
        <f t="shared" si="11"/>
        <v>-6021714</v>
      </c>
      <c r="V50" s="117">
        <f t="shared" si="11"/>
        <v>0</v>
      </c>
      <c r="W50" s="118">
        <f t="shared" si="11"/>
        <v>-1623</v>
      </c>
      <c r="X50" s="118">
        <f t="shared" si="11"/>
        <v>10000001</v>
      </c>
      <c r="Y50" s="117">
        <f t="shared" si="11"/>
        <v>-15420062</v>
      </c>
      <c r="Z50" s="122">
        <f>+IF(X50&lt;&gt;0,+(Y50/X50)*100,0)</f>
        <v>-154.20060457993955</v>
      </c>
      <c r="AA50" s="123">
        <f>SUM(AA48:AA49)</f>
        <v>10000000</v>
      </c>
    </row>
    <row r="51" spans="1:27" ht="12.75">
      <c r="A51" s="124" t="s">
        <v>91</v>
      </c>
      <c r="B51" s="97"/>
      <c r="C51" s="106"/>
      <c r="D51" s="107"/>
      <c r="E51" s="106">
        <v>5000000</v>
      </c>
      <c r="F51" s="108"/>
      <c r="G51" s="108"/>
      <c r="H51" s="106"/>
      <c r="I51" s="106"/>
      <c r="J51" s="108"/>
      <c r="K51" s="108"/>
      <c r="L51" s="106"/>
      <c r="M51" s="106"/>
      <c r="N51" s="108"/>
      <c r="O51" s="108"/>
      <c r="P51" s="106"/>
      <c r="Q51" s="106"/>
      <c r="R51" s="108"/>
      <c r="S51" s="108"/>
      <c r="T51" s="106"/>
      <c r="U51" s="106"/>
      <c r="V51" s="106"/>
      <c r="W51" s="108">
        <f>J51+N51+R51+V51</f>
        <v>0</v>
      </c>
      <c r="X51" s="108"/>
      <c r="Y51" s="106"/>
      <c r="Z51" s="109"/>
      <c r="AA51" s="110"/>
    </row>
    <row r="52" spans="1:27" ht="12.75">
      <c r="A52" s="119" t="s">
        <v>46</v>
      </c>
      <c r="B52" s="97"/>
      <c r="C52" s="13"/>
      <c r="D52" s="14"/>
      <c r="E52" s="13"/>
      <c r="F52" s="15"/>
      <c r="G52" s="15"/>
      <c r="H52" s="13"/>
      <c r="I52" s="13"/>
      <c r="J52" s="15"/>
      <c r="K52" s="15"/>
      <c r="L52" s="13"/>
      <c r="M52" s="13"/>
      <c r="N52" s="15"/>
      <c r="O52" s="15"/>
      <c r="P52" s="13"/>
      <c r="Q52" s="13"/>
      <c r="R52" s="15"/>
      <c r="S52" s="15"/>
      <c r="T52" s="13"/>
      <c r="U52" s="13"/>
      <c r="V52" s="13"/>
      <c r="W52" s="15">
        <f>J52+N52+R52+V52</f>
        <v>0</v>
      </c>
      <c r="X52" s="15"/>
      <c r="Y52" s="13"/>
      <c r="Z52" s="2"/>
      <c r="AA52" s="23"/>
    </row>
    <row r="53" spans="1:27" ht="12.75">
      <c r="A53" s="119" t="s">
        <v>47</v>
      </c>
      <c r="B53" s="97"/>
      <c r="C53" s="111"/>
      <c r="D53" s="112"/>
      <c r="E53" s="111"/>
      <c r="F53" s="113"/>
      <c r="G53" s="113"/>
      <c r="H53" s="111"/>
      <c r="I53" s="111"/>
      <c r="J53" s="113"/>
      <c r="K53" s="113"/>
      <c r="L53" s="111"/>
      <c r="M53" s="111"/>
      <c r="N53" s="113"/>
      <c r="O53" s="113"/>
      <c r="P53" s="111"/>
      <c r="Q53" s="111"/>
      <c r="R53" s="113"/>
      <c r="S53" s="113"/>
      <c r="T53" s="111"/>
      <c r="U53" s="111"/>
      <c r="V53" s="111"/>
      <c r="W53" s="113">
        <f>J53+N53+R53+V53</f>
        <v>0</v>
      </c>
      <c r="X53" s="113"/>
      <c r="Y53" s="111"/>
      <c r="Z53" s="114"/>
      <c r="AA53" s="115"/>
    </row>
    <row r="54" spans="1:27" ht="12.75">
      <c r="A54" s="116" t="s">
        <v>48</v>
      </c>
      <c r="B54" s="97"/>
      <c r="C54" s="106">
        <f aca="true" t="shared" si="12" ref="C54:Y54">SUM(C52:C53)</f>
        <v>0</v>
      </c>
      <c r="D54" s="107">
        <f t="shared" si="12"/>
        <v>0</v>
      </c>
      <c r="E54" s="106">
        <f t="shared" si="12"/>
        <v>0</v>
      </c>
      <c r="F54" s="108">
        <f t="shared" si="12"/>
        <v>0</v>
      </c>
      <c r="G54" s="108">
        <f t="shared" si="12"/>
        <v>0</v>
      </c>
      <c r="H54" s="106">
        <f t="shared" si="12"/>
        <v>0</v>
      </c>
      <c r="I54" s="106">
        <f t="shared" si="12"/>
        <v>0</v>
      </c>
      <c r="J54" s="108">
        <f t="shared" si="12"/>
        <v>0</v>
      </c>
      <c r="K54" s="108">
        <f t="shared" si="12"/>
        <v>0</v>
      </c>
      <c r="L54" s="106">
        <f t="shared" si="12"/>
        <v>0</v>
      </c>
      <c r="M54" s="106">
        <f t="shared" si="12"/>
        <v>0</v>
      </c>
      <c r="N54" s="108">
        <f t="shared" si="12"/>
        <v>0</v>
      </c>
      <c r="O54" s="108">
        <f t="shared" si="12"/>
        <v>0</v>
      </c>
      <c r="P54" s="106">
        <f t="shared" si="12"/>
        <v>0</v>
      </c>
      <c r="Q54" s="106">
        <f t="shared" si="12"/>
        <v>0</v>
      </c>
      <c r="R54" s="108">
        <f t="shared" si="12"/>
        <v>0</v>
      </c>
      <c r="S54" s="108">
        <f t="shared" si="12"/>
        <v>0</v>
      </c>
      <c r="T54" s="106">
        <f t="shared" si="12"/>
        <v>0</v>
      </c>
      <c r="U54" s="106">
        <f t="shared" si="12"/>
        <v>0</v>
      </c>
      <c r="V54" s="106">
        <f t="shared" si="12"/>
        <v>0</v>
      </c>
      <c r="W54" s="108">
        <f t="shared" si="12"/>
        <v>0</v>
      </c>
      <c r="X54" s="108">
        <f t="shared" si="12"/>
        <v>0</v>
      </c>
      <c r="Y54" s="106">
        <f t="shared" si="12"/>
        <v>0</v>
      </c>
      <c r="Z54" s="109">
        <f>+IF(X54&lt;&gt;0,+(Y54/X54)*100,0)</f>
        <v>0</v>
      </c>
      <c r="AA54" s="110">
        <f>SUM(AA52:AA53)</f>
        <v>0</v>
      </c>
    </row>
    <row r="55" spans="1:27" ht="12.75">
      <c r="A55" s="119" t="s">
        <v>49</v>
      </c>
      <c r="B55" s="120"/>
      <c r="C55" s="106"/>
      <c r="D55" s="107"/>
      <c r="E55" s="106"/>
      <c r="F55" s="108">
        <v>43163746</v>
      </c>
      <c r="G55" s="108"/>
      <c r="H55" s="106"/>
      <c r="I55" s="106"/>
      <c r="J55" s="108"/>
      <c r="K55" s="108"/>
      <c r="L55" s="106"/>
      <c r="M55" s="106"/>
      <c r="N55" s="108"/>
      <c r="O55" s="108"/>
      <c r="P55" s="106"/>
      <c r="Q55" s="106"/>
      <c r="R55" s="108"/>
      <c r="S55" s="108"/>
      <c r="T55" s="106"/>
      <c r="U55" s="106"/>
      <c r="V55" s="106"/>
      <c r="W55" s="108">
        <f>J55+N55+R55+V55</f>
        <v>0</v>
      </c>
      <c r="X55" s="108">
        <v>43163745</v>
      </c>
      <c r="Y55" s="106">
        <v>-43163745</v>
      </c>
      <c r="Z55" s="109">
        <v>-100</v>
      </c>
      <c r="AA55" s="110">
        <v>43163746</v>
      </c>
    </row>
    <row r="56" spans="1:27" ht="12.75">
      <c r="A56" s="119" t="s">
        <v>50</v>
      </c>
      <c r="B56" s="97"/>
      <c r="C56" s="111"/>
      <c r="D56" s="112"/>
      <c r="E56" s="111"/>
      <c r="F56" s="113"/>
      <c r="G56" s="113"/>
      <c r="H56" s="111"/>
      <c r="I56" s="111"/>
      <c r="J56" s="113"/>
      <c r="K56" s="113"/>
      <c r="L56" s="111"/>
      <c r="M56" s="111"/>
      <c r="N56" s="113"/>
      <c r="O56" s="113"/>
      <c r="P56" s="111"/>
      <c r="Q56" s="111"/>
      <c r="R56" s="113"/>
      <c r="S56" s="113"/>
      <c r="T56" s="111"/>
      <c r="U56" s="111"/>
      <c r="V56" s="111"/>
      <c r="W56" s="113">
        <f>J56+N56+R56+V56</f>
        <v>0</v>
      </c>
      <c r="X56" s="113"/>
      <c r="Y56" s="111"/>
      <c r="Z56" s="114"/>
      <c r="AA56" s="115"/>
    </row>
    <row r="57" spans="1:27" ht="12.75">
      <c r="A57" s="116" t="s">
        <v>92</v>
      </c>
      <c r="B57" s="97"/>
      <c r="C57" s="117">
        <f aca="true" t="shared" si="13" ref="C57:Y57">SUM(C55:C56)</f>
        <v>0</v>
      </c>
      <c r="D57" s="121">
        <f t="shared" si="13"/>
        <v>0</v>
      </c>
      <c r="E57" s="117">
        <f t="shared" si="13"/>
        <v>0</v>
      </c>
      <c r="F57" s="118">
        <f t="shared" si="13"/>
        <v>43163746</v>
      </c>
      <c r="G57" s="118">
        <f t="shared" si="13"/>
        <v>0</v>
      </c>
      <c r="H57" s="117">
        <f t="shared" si="13"/>
        <v>0</v>
      </c>
      <c r="I57" s="117">
        <f t="shared" si="13"/>
        <v>0</v>
      </c>
      <c r="J57" s="118">
        <f t="shared" si="13"/>
        <v>0</v>
      </c>
      <c r="K57" s="118">
        <f t="shared" si="13"/>
        <v>0</v>
      </c>
      <c r="L57" s="117">
        <f t="shared" si="13"/>
        <v>0</v>
      </c>
      <c r="M57" s="117">
        <f t="shared" si="13"/>
        <v>0</v>
      </c>
      <c r="N57" s="118">
        <f t="shared" si="13"/>
        <v>0</v>
      </c>
      <c r="O57" s="118">
        <f t="shared" si="13"/>
        <v>0</v>
      </c>
      <c r="P57" s="117">
        <f t="shared" si="13"/>
        <v>0</v>
      </c>
      <c r="Q57" s="117">
        <f t="shared" si="13"/>
        <v>0</v>
      </c>
      <c r="R57" s="118">
        <f t="shared" si="13"/>
        <v>0</v>
      </c>
      <c r="S57" s="118">
        <f t="shared" si="13"/>
        <v>0</v>
      </c>
      <c r="T57" s="117">
        <f t="shared" si="13"/>
        <v>0</v>
      </c>
      <c r="U57" s="117">
        <f t="shared" si="13"/>
        <v>0</v>
      </c>
      <c r="V57" s="117">
        <f t="shared" si="13"/>
        <v>0</v>
      </c>
      <c r="W57" s="118">
        <f t="shared" si="13"/>
        <v>0</v>
      </c>
      <c r="X57" s="118">
        <f t="shared" si="13"/>
        <v>43163745</v>
      </c>
      <c r="Y57" s="117">
        <f t="shared" si="13"/>
        <v>-43163745</v>
      </c>
      <c r="Z57" s="122">
        <f>+IF(X57&lt;&gt;0,+(Y57/X57)*100,0)</f>
        <v>-100</v>
      </c>
      <c r="AA57" s="123">
        <f>SUM(AA55:AA56)</f>
        <v>43163746</v>
      </c>
    </row>
    <row r="58" spans="1:27" ht="12.75">
      <c r="A58" s="124" t="s">
        <v>51</v>
      </c>
      <c r="B58" s="97"/>
      <c r="C58" s="106"/>
      <c r="D58" s="107"/>
      <c r="E58" s="106"/>
      <c r="F58" s="108"/>
      <c r="G58" s="108"/>
      <c r="H58" s="106"/>
      <c r="I58" s="106"/>
      <c r="J58" s="108"/>
      <c r="K58" s="108"/>
      <c r="L58" s="106"/>
      <c r="M58" s="106"/>
      <c r="N58" s="108"/>
      <c r="O58" s="108"/>
      <c r="P58" s="106"/>
      <c r="Q58" s="106"/>
      <c r="R58" s="108"/>
      <c r="S58" s="108"/>
      <c r="T58" s="106"/>
      <c r="U58" s="106">
        <v>1410920</v>
      </c>
      <c r="V58" s="106">
        <v>0</v>
      </c>
      <c r="W58" s="108">
        <f>J58+N58+R58+V58</f>
        <v>0</v>
      </c>
      <c r="X58" s="108"/>
      <c r="Y58" s="106">
        <v>1410920</v>
      </c>
      <c r="Z58" s="109"/>
      <c r="AA58" s="110"/>
    </row>
    <row r="59" spans="1:27" ht="12.75">
      <c r="A59" s="119" t="s">
        <v>52</v>
      </c>
      <c r="B59" s="97"/>
      <c r="C59" s="13"/>
      <c r="D59" s="14"/>
      <c r="E59" s="13"/>
      <c r="F59" s="15"/>
      <c r="G59" s="15"/>
      <c r="H59" s="13"/>
      <c r="I59" s="13"/>
      <c r="J59" s="15"/>
      <c r="K59" s="15"/>
      <c r="L59" s="13"/>
      <c r="M59" s="13"/>
      <c r="N59" s="15"/>
      <c r="O59" s="15"/>
      <c r="P59" s="13"/>
      <c r="Q59" s="13"/>
      <c r="R59" s="15"/>
      <c r="S59" s="15"/>
      <c r="T59" s="13"/>
      <c r="U59" s="13"/>
      <c r="V59" s="13"/>
      <c r="W59" s="15">
        <f>J59+N59+R59+V59</f>
        <v>0</v>
      </c>
      <c r="X59" s="15"/>
      <c r="Y59" s="13"/>
      <c r="Z59" s="2"/>
      <c r="AA59" s="23"/>
    </row>
    <row r="60" spans="1:27" ht="12.75">
      <c r="A60" s="119" t="s">
        <v>53</v>
      </c>
      <c r="B60" s="97"/>
      <c r="C60" s="111"/>
      <c r="D60" s="112"/>
      <c r="E60" s="111"/>
      <c r="F60" s="113"/>
      <c r="G60" s="113"/>
      <c r="H60" s="111"/>
      <c r="I60" s="111"/>
      <c r="J60" s="113"/>
      <c r="K60" s="113"/>
      <c r="L60" s="111"/>
      <c r="M60" s="111"/>
      <c r="N60" s="113"/>
      <c r="O60" s="113"/>
      <c r="P60" s="111"/>
      <c r="Q60" s="111"/>
      <c r="R60" s="113"/>
      <c r="S60" s="113"/>
      <c r="T60" s="111"/>
      <c r="U60" s="111"/>
      <c r="V60" s="111"/>
      <c r="W60" s="113">
        <f>J60+N60+R60+V60</f>
        <v>0</v>
      </c>
      <c r="X60" s="113"/>
      <c r="Y60" s="111"/>
      <c r="Z60" s="114"/>
      <c r="AA60" s="115"/>
    </row>
    <row r="61" spans="1:27" ht="12.75">
      <c r="A61" s="116" t="s">
        <v>54</v>
      </c>
      <c r="B61" s="97"/>
      <c r="C61" s="106">
        <f aca="true" t="shared" si="14" ref="C61:Y61">SUM(C59:C60)</f>
        <v>0</v>
      </c>
      <c r="D61" s="107">
        <f t="shared" si="14"/>
        <v>0</v>
      </c>
      <c r="E61" s="106">
        <f t="shared" si="14"/>
        <v>0</v>
      </c>
      <c r="F61" s="108">
        <f t="shared" si="14"/>
        <v>0</v>
      </c>
      <c r="G61" s="108">
        <f t="shared" si="14"/>
        <v>0</v>
      </c>
      <c r="H61" s="106">
        <f t="shared" si="14"/>
        <v>0</v>
      </c>
      <c r="I61" s="106">
        <f t="shared" si="14"/>
        <v>0</v>
      </c>
      <c r="J61" s="108">
        <f t="shared" si="14"/>
        <v>0</v>
      </c>
      <c r="K61" s="108">
        <f t="shared" si="14"/>
        <v>0</v>
      </c>
      <c r="L61" s="106">
        <f t="shared" si="14"/>
        <v>0</v>
      </c>
      <c r="M61" s="106">
        <f t="shared" si="14"/>
        <v>0</v>
      </c>
      <c r="N61" s="108">
        <f t="shared" si="14"/>
        <v>0</v>
      </c>
      <c r="O61" s="108">
        <f t="shared" si="14"/>
        <v>0</v>
      </c>
      <c r="P61" s="106">
        <f t="shared" si="14"/>
        <v>0</v>
      </c>
      <c r="Q61" s="106">
        <f t="shared" si="14"/>
        <v>0</v>
      </c>
      <c r="R61" s="108">
        <f t="shared" si="14"/>
        <v>0</v>
      </c>
      <c r="S61" s="108">
        <f t="shared" si="14"/>
        <v>0</v>
      </c>
      <c r="T61" s="106">
        <f t="shared" si="14"/>
        <v>0</v>
      </c>
      <c r="U61" s="106">
        <f t="shared" si="14"/>
        <v>0</v>
      </c>
      <c r="V61" s="106">
        <f t="shared" si="14"/>
        <v>0</v>
      </c>
      <c r="W61" s="108">
        <f t="shared" si="14"/>
        <v>0</v>
      </c>
      <c r="X61" s="108">
        <f t="shared" si="14"/>
        <v>0</v>
      </c>
      <c r="Y61" s="106">
        <f t="shared" si="14"/>
        <v>0</v>
      </c>
      <c r="Z61" s="109">
        <f>+IF(X61&lt;&gt;0,+(Y61/X61)*100,0)</f>
        <v>0</v>
      </c>
      <c r="AA61" s="110">
        <f>SUM(AA59:AA60)</f>
        <v>0</v>
      </c>
    </row>
    <row r="62" spans="1:27" ht="12.75">
      <c r="A62" s="125" t="s">
        <v>55</v>
      </c>
      <c r="B62" s="97"/>
      <c r="C62" s="13"/>
      <c r="D62" s="14"/>
      <c r="E62" s="13"/>
      <c r="F62" s="15">
        <v>29700000</v>
      </c>
      <c r="G62" s="15"/>
      <c r="H62" s="13"/>
      <c r="I62" s="13"/>
      <c r="J62" s="15"/>
      <c r="K62" s="15"/>
      <c r="L62" s="13"/>
      <c r="M62" s="13"/>
      <c r="N62" s="15"/>
      <c r="O62" s="15"/>
      <c r="P62" s="13"/>
      <c r="Q62" s="13"/>
      <c r="R62" s="15"/>
      <c r="S62" s="15">
        <v>-536730</v>
      </c>
      <c r="T62" s="13">
        <v>23071998</v>
      </c>
      <c r="U62" s="13">
        <v>3831334</v>
      </c>
      <c r="V62" s="13">
        <v>0</v>
      </c>
      <c r="W62" s="15">
        <f aca="true" t="shared" si="15" ref="W62:W67">J62+N62+R62+V62</f>
        <v>0</v>
      </c>
      <c r="X62" s="15">
        <v>29700002</v>
      </c>
      <c r="Y62" s="13">
        <v>-3333400</v>
      </c>
      <c r="Z62" s="2">
        <v>-11.2236</v>
      </c>
      <c r="AA62" s="23">
        <v>29700000</v>
      </c>
    </row>
    <row r="63" spans="1:27" ht="12.75">
      <c r="A63" s="124" t="s">
        <v>56</v>
      </c>
      <c r="B63" s="97"/>
      <c r="C63" s="106"/>
      <c r="D63" s="107"/>
      <c r="E63" s="106"/>
      <c r="F63" s="108"/>
      <c r="G63" s="108"/>
      <c r="H63" s="106"/>
      <c r="I63" s="106"/>
      <c r="J63" s="108"/>
      <c r="K63" s="108"/>
      <c r="L63" s="106"/>
      <c r="M63" s="106"/>
      <c r="N63" s="108"/>
      <c r="O63" s="108"/>
      <c r="P63" s="106"/>
      <c r="Q63" s="106"/>
      <c r="R63" s="108"/>
      <c r="S63" s="108"/>
      <c r="T63" s="106"/>
      <c r="U63" s="106"/>
      <c r="V63" s="106"/>
      <c r="W63" s="108">
        <f t="shared" si="15"/>
        <v>0</v>
      </c>
      <c r="X63" s="108"/>
      <c r="Y63" s="106"/>
      <c r="Z63" s="109"/>
      <c r="AA63" s="110"/>
    </row>
    <row r="64" spans="1:27" ht="12.75">
      <c r="A64" s="124" t="s">
        <v>57</v>
      </c>
      <c r="B64" s="97"/>
      <c r="C64" s="106"/>
      <c r="D64" s="107"/>
      <c r="E64" s="106"/>
      <c r="F64" s="108">
        <v>55000000</v>
      </c>
      <c r="G64" s="108"/>
      <c r="H64" s="106"/>
      <c r="I64" s="106"/>
      <c r="J64" s="108"/>
      <c r="K64" s="108"/>
      <c r="L64" s="106"/>
      <c r="M64" s="106"/>
      <c r="N64" s="108"/>
      <c r="O64" s="108">
        <v>1635614</v>
      </c>
      <c r="P64" s="106"/>
      <c r="Q64" s="106">
        <v>137829</v>
      </c>
      <c r="R64" s="108">
        <v>1773443</v>
      </c>
      <c r="S64" s="108">
        <v>-84476</v>
      </c>
      <c r="T64" s="106">
        <v>-119207</v>
      </c>
      <c r="U64" s="106">
        <v>-261162</v>
      </c>
      <c r="V64" s="106">
        <v>0</v>
      </c>
      <c r="W64" s="108">
        <f t="shared" si="15"/>
        <v>1773443</v>
      </c>
      <c r="X64" s="108">
        <v>55000003</v>
      </c>
      <c r="Y64" s="106">
        <v>-53691405</v>
      </c>
      <c r="Z64" s="109">
        <v>-97.6207</v>
      </c>
      <c r="AA64" s="110">
        <v>55000000</v>
      </c>
    </row>
    <row r="65" spans="1:27" ht="12.75">
      <c r="A65" s="125" t="s">
        <v>58</v>
      </c>
      <c r="B65" s="120"/>
      <c r="C65" s="106"/>
      <c r="D65" s="107"/>
      <c r="E65" s="106"/>
      <c r="F65" s="108"/>
      <c r="G65" s="108"/>
      <c r="H65" s="106"/>
      <c r="I65" s="106"/>
      <c r="J65" s="108"/>
      <c r="K65" s="108"/>
      <c r="L65" s="106"/>
      <c r="M65" s="106"/>
      <c r="N65" s="108"/>
      <c r="O65" s="108"/>
      <c r="P65" s="106"/>
      <c r="Q65" s="106"/>
      <c r="R65" s="108"/>
      <c r="S65" s="108"/>
      <c r="T65" s="106"/>
      <c r="U65" s="106"/>
      <c r="V65" s="106"/>
      <c r="W65" s="108">
        <f t="shared" si="15"/>
        <v>0</v>
      </c>
      <c r="X65" s="108"/>
      <c r="Y65" s="106"/>
      <c r="Z65" s="109"/>
      <c r="AA65" s="110"/>
    </row>
    <row r="66" spans="1:27" ht="12.75">
      <c r="A66" s="124" t="s">
        <v>59</v>
      </c>
      <c r="B66" s="97"/>
      <c r="C66" s="106"/>
      <c r="D66" s="107"/>
      <c r="E66" s="106"/>
      <c r="F66" s="108"/>
      <c r="G66" s="108"/>
      <c r="H66" s="106"/>
      <c r="I66" s="106"/>
      <c r="J66" s="108"/>
      <c r="K66" s="108"/>
      <c r="L66" s="106"/>
      <c r="M66" s="106"/>
      <c r="N66" s="108"/>
      <c r="O66" s="108"/>
      <c r="P66" s="106"/>
      <c r="Q66" s="106"/>
      <c r="R66" s="108"/>
      <c r="S66" s="108"/>
      <c r="T66" s="106"/>
      <c r="U66" s="106"/>
      <c r="V66" s="106"/>
      <c r="W66" s="108">
        <f t="shared" si="15"/>
        <v>0</v>
      </c>
      <c r="X66" s="108"/>
      <c r="Y66" s="106"/>
      <c r="Z66" s="109"/>
      <c r="AA66" s="110"/>
    </row>
    <row r="67" spans="1:27" ht="12.75">
      <c r="A67" s="124" t="s">
        <v>60</v>
      </c>
      <c r="B67" s="97"/>
      <c r="C67" s="111"/>
      <c r="D67" s="112"/>
      <c r="E67" s="111"/>
      <c r="F67" s="113"/>
      <c r="G67" s="113"/>
      <c r="H67" s="111"/>
      <c r="I67" s="111"/>
      <c r="J67" s="113"/>
      <c r="K67" s="113"/>
      <c r="L67" s="111"/>
      <c r="M67" s="111"/>
      <c r="N67" s="113"/>
      <c r="O67" s="113"/>
      <c r="P67" s="111"/>
      <c r="Q67" s="111"/>
      <c r="R67" s="113"/>
      <c r="S67" s="113"/>
      <c r="T67" s="111"/>
      <c r="U67" s="111"/>
      <c r="V67" s="111"/>
      <c r="W67" s="113">
        <f t="shared" si="15"/>
        <v>0</v>
      </c>
      <c r="X67" s="113"/>
      <c r="Y67" s="111"/>
      <c r="Z67" s="114"/>
      <c r="AA67" s="115"/>
    </row>
    <row r="68" spans="1:27" ht="4.5" customHeight="1">
      <c r="A68" s="124"/>
      <c r="B68" s="97"/>
      <c r="C68" s="106"/>
      <c r="D68" s="107"/>
      <c r="E68" s="106"/>
      <c r="F68" s="108"/>
      <c r="G68" s="108"/>
      <c r="H68" s="106"/>
      <c r="I68" s="106"/>
      <c r="J68" s="108"/>
      <c r="K68" s="108"/>
      <c r="L68" s="106"/>
      <c r="M68" s="106"/>
      <c r="N68" s="108"/>
      <c r="O68" s="108"/>
      <c r="P68" s="106"/>
      <c r="Q68" s="106"/>
      <c r="R68" s="108"/>
      <c r="S68" s="108"/>
      <c r="T68" s="106"/>
      <c r="U68" s="106"/>
      <c r="V68" s="106"/>
      <c r="W68" s="108"/>
      <c r="X68" s="108"/>
      <c r="Y68" s="106"/>
      <c r="Z68" s="109"/>
      <c r="AA68" s="110"/>
    </row>
    <row r="69" spans="1:27" ht="12.75">
      <c r="A69" s="103" t="s">
        <v>63</v>
      </c>
      <c r="B69" s="97" t="s">
        <v>64</v>
      </c>
      <c r="C69" s="98">
        <f aca="true" t="shared" si="16" ref="C69:Y69">C79+C82+C83+C86+C89+C90+SUM(C93:C99)</f>
        <v>0</v>
      </c>
      <c r="D69" s="99">
        <f t="shared" si="16"/>
        <v>0</v>
      </c>
      <c r="E69" s="98">
        <f t="shared" si="16"/>
        <v>1009444369</v>
      </c>
      <c r="F69" s="100">
        <f t="shared" si="16"/>
        <v>449425140</v>
      </c>
      <c r="G69" s="100">
        <f t="shared" si="16"/>
        <v>108045357</v>
      </c>
      <c r="H69" s="98">
        <f t="shared" si="16"/>
        <v>-83955659</v>
      </c>
      <c r="I69" s="98">
        <f t="shared" si="16"/>
        <v>52150789</v>
      </c>
      <c r="J69" s="100">
        <f t="shared" si="16"/>
        <v>76240487</v>
      </c>
      <c r="K69" s="100">
        <f t="shared" si="16"/>
        <v>-82932158</v>
      </c>
      <c r="L69" s="98">
        <f t="shared" si="16"/>
        <v>6691671</v>
      </c>
      <c r="M69" s="98">
        <f t="shared" si="16"/>
        <v>6691671</v>
      </c>
      <c r="N69" s="100">
        <f t="shared" si="16"/>
        <v>-69548816</v>
      </c>
      <c r="O69" s="100">
        <f t="shared" si="16"/>
        <v>-38822878</v>
      </c>
      <c r="P69" s="98">
        <f t="shared" si="16"/>
        <v>0</v>
      </c>
      <c r="Q69" s="98">
        <f t="shared" si="16"/>
        <v>78883633</v>
      </c>
      <c r="R69" s="100">
        <f t="shared" si="16"/>
        <v>40060755</v>
      </c>
      <c r="S69" s="100">
        <f t="shared" si="16"/>
        <v>-43089116</v>
      </c>
      <c r="T69" s="98">
        <f t="shared" si="16"/>
        <v>17538314</v>
      </c>
      <c r="U69" s="98">
        <f t="shared" si="16"/>
        <v>170373638</v>
      </c>
      <c r="V69" s="98">
        <f t="shared" si="16"/>
        <v>0</v>
      </c>
      <c r="W69" s="100">
        <f t="shared" si="16"/>
        <v>46752426</v>
      </c>
      <c r="X69" s="100">
        <f t="shared" si="16"/>
        <v>449425126</v>
      </c>
      <c r="Y69" s="98">
        <f t="shared" si="16"/>
        <v>-257849864</v>
      </c>
      <c r="Z69" s="101">
        <f>+IF(X69&lt;&gt;0,+(Y69/X69)*100,0)</f>
        <v>-57.373263995035295</v>
      </c>
      <c r="AA69" s="102">
        <f>AA79+AA82+AA83+AA86+AA89+AA90+SUM(AA93:AA99)</f>
        <v>449425140</v>
      </c>
    </row>
    <row r="70" spans="1:27" ht="12.75">
      <c r="A70" s="104" t="s">
        <v>33</v>
      </c>
      <c r="B70" s="105"/>
      <c r="C70" s="106"/>
      <c r="D70" s="107"/>
      <c r="E70" s="106">
        <v>748444369</v>
      </c>
      <c r="F70" s="108"/>
      <c r="G70" s="108">
        <v>108045357</v>
      </c>
      <c r="H70" s="106">
        <v>-83955659</v>
      </c>
      <c r="I70" s="106">
        <v>52150789</v>
      </c>
      <c r="J70" s="108">
        <v>76240487</v>
      </c>
      <c r="K70" s="108">
        <v>-82932158</v>
      </c>
      <c r="L70" s="106">
        <v>6691671</v>
      </c>
      <c r="M70" s="106">
        <v>6691671</v>
      </c>
      <c r="N70" s="108">
        <v>-69548816</v>
      </c>
      <c r="O70" s="108">
        <v>-81082993</v>
      </c>
      <c r="P70" s="106"/>
      <c r="Q70" s="106">
        <v>78876533</v>
      </c>
      <c r="R70" s="108">
        <v>-2206460</v>
      </c>
      <c r="S70" s="108">
        <v>-72344192</v>
      </c>
      <c r="T70" s="106"/>
      <c r="U70" s="106">
        <v>-13015732</v>
      </c>
      <c r="V70" s="106">
        <v>0</v>
      </c>
      <c r="W70" s="108">
        <f>J70+N70+R70+V70</f>
        <v>4485211</v>
      </c>
      <c r="X70" s="108"/>
      <c r="Y70" s="106">
        <v>-80874713</v>
      </c>
      <c r="Z70" s="109"/>
      <c r="AA70" s="110"/>
    </row>
    <row r="71" spans="1:27" ht="12.75">
      <c r="A71" s="104" t="s">
        <v>34</v>
      </c>
      <c r="B71" s="105"/>
      <c r="C71" s="106"/>
      <c r="D71" s="107"/>
      <c r="E71" s="106"/>
      <c r="F71" s="108"/>
      <c r="G71" s="108"/>
      <c r="H71" s="106"/>
      <c r="I71" s="106"/>
      <c r="J71" s="108"/>
      <c r="K71" s="108"/>
      <c r="L71" s="106"/>
      <c r="M71" s="106"/>
      <c r="N71" s="108"/>
      <c r="O71" s="108"/>
      <c r="P71" s="106"/>
      <c r="Q71" s="106"/>
      <c r="R71" s="108"/>
      <c r="S71" s="108"/>
      <c r="T71" s="106"/>
      <c r="U71" s="106"/>
      <c r="V71" s="106">
        <v>0</v>
      </c>
      <c r="W71" s="108">
        <f aca="true" t="shared" si="17" ref="W71:W78">J71+N71+R71+V71</f>
        <v>0</v>
      </c>
      <c r="X71" s="108"/>
      <c r="Y71" s="106"/>
      <c r="Z71" s="109"/>
      <c r="AA71" s="110"/>
    </row>
    <row r="72" spans="1:27" ht="12.75">
      <c r="A72" s="104" t="s">
        <v>35</v>
      </c>
      <c r="B72" s="105"/>
      <c r="C72" s="106"/>
      <c r="D72" s="107"/>
      <c r="E72" s="106">
        <v>110000000</v>
      </c>
      <c r="F72" s="108">
        <v>62162819</v>
      </c>
      <c r="G72" s="108"/>
      <c r="H72" s="106"/>
      <c r="I72" s="106"/>
      <c r="J72" s="108"/>
      <c r="K72" s="108"/>
      <c r="L72" s="106"/>
      <c r="M72" s="106"/>
      <c r="N72" s="108"/>
      <c r="O72" s="108">
        <v>19975563</v>
      </c>
      <c r="P72" s="106"/>
      <c r="Q72" s="106">
        <v>7100</v>
      </c>
      <c r="R72" s="108">
        <v>19982663</v>
      </c>
      <c r="S72" s="108">
        <v>5531148</v>
      </c>
      <c r="T72" s="106">
        <v>7355472</v>
      </c>
      <c r="U72" s="106">
        <v>79951613</v>
      </c>
      <c r="V72" s="106">
        <v>0</v>
      </c>
      <c r="W72" s="108">
        <f t="shared" si="17"/>
        <v>19982663</v>
      </c>
      <c r="X72" s="108">
        <v>62162816</v>
      </c>
      <c r="Y72" s="106">
        <v>50658080</v>
      </c>
      <c r="Z72" s="109">
        <v>81.4926</v>
      </c>
      <c r="AA72" s="110">
        <v>62162819</v>
      </c>
    </row>
    <row r="73" spans="1:27" ht="12.75">
      <c r="A73" s="104" t="s">
        <v>36</v>
      </c>
      <c r="B73" s="105"/>
      <c r="C73" s="106"/>
      <c r="D73" s="107"/>
      <c r="E73" s="106"/>
      <c r="F73" s="108">
        <v>83500000</v>
      </c>
      <c r="G73" s="108"/>
      <c r="H73" s="106"/>
      <c r="I73" s="106"/>
      <c r="J73" s="108"/>
      <c r="K73" s="108"/>
      <c r="L73" s="106"/>
      <c r="M73" s="106"/>
      <c r="N73" s="108"/>
      <c r="O73" s="108">
        <v>2372621</v>
      </c>
      <c r="P73" s="106"/>
      <c r="Q73" s="106"/>
      <c r="R73" s="108">
        <v>2372621</v>
      </c>
      <c r="S73" s="108">
        <v>9517420</v>
      </c>
      <c r="T73" s="106">
        <v>1235756</v>
      </c>
      <c r="U73" s="106">
        <v>41093369</v>
      </c>
      <c r="V73" s="106">
        <v>0</v>
      </c>
      <c r="W73" s="108">
        <f t="shared" si="17"/>
        <v>2372621</v>
      </c>
      <c r="X73" s="108">
        <v>83499999</v>
      </c>
      <c r="Y73" s="106">
        <v>-29280833</v>
      </c>
      <c r="Z73" s="109">
        <v>-35.0669</v>
      </c>
      <c r="AA73" s="110">
        <v>83500000</v>
      </c>
    </row>
    <row r="74" spans="1:27" ht="12.75">
      <c r="A74" s="104" t="s">
        <v>37</v>
      </c>
      <c r="B74" s="105"/>
      <c r="C74" s="106"/>
      <c r="D74" s="107"/>
      <c r="E74" s="106"/>
      <c r="F74" s="108">
        <v>103549971</v>
      </c>
      <c r="G74" s="108"/>
      <c r="H74" s="106"/>
      <c r="I74" s="106"/>
      <c r="J74" s="108"/>
      <c r="K74" s="108"/>
      <c r="L74" s="106"/>
      <c r="M74" s="106"/>
      <c r="N74" s="108"/>
      <c r="O74" s="108">
        <v>10026748</v>
      </c>
      <c r="P74" s="106"/>
      <c r="Q74" s="106"/>
      <c r="R74" s="108">
        <v>10026748</v>
      </c>
      <c r="S74" s="108">
        <v>2986889</v>
      </c>
      <c r="T74" s="106">
        <v>2339623</v>
      </c>
      <c r="U74" s="106">
        <v>23836889</v>
      </c>
      <c r="V74" s="106">
        <v>0</v>
      </c>
      <c r="W74" s="108">
        <f t="shared" si="17"/>
        <v>10026748</v>
      </c>
      <c r="X74" s="108">
        <v>103549964</v>
      </c>
      <c r="Y74" s="106">
        <v>-64359815</v>
      </c>
      <c r="Z74" s="109">
        <v>-62.1534</v>
      </c>
      <c r="AA74" s="110">
        <v>103549971</v>
      </c>
    </row>
    <row r="75" spans="1:27" ht="12.75">
      <c r="A75" s="104" t="s">
        <v>38</v>
      </c>
      <c r="B75" s="105"/>
      <c r="C75" s="106"/>
      <c r="D75" s="107"/>
      <c r="E75" s="106"/>
      <c r="F75" s="108"/>
      <c r="G75" s="108"/>
      <c r="H75" s="106"/>
      <c r="I75" s="106"/>
      <c r="J75" s="108"/>
      <c r="K75" s="108"/>
      <c r="L75" s="106"/>
      <c r="M75" s="106"/>
      <c r="N75" s="108"/>
      <c r="O75" s="108"/>
      <c r="P75" s="106"/>
      <c r="Q75" s="106"/>
      <c r="R75" s="108"/>
      <c r="S75" s="108"/>
      <c r="T75" s="106"/>
      <c r="U75" s="106"/>
      <c r="V75" s="106"/>
      <c r="W75" s="108">
        <f t="shared" si="17"/>
        <v>0</v>
      </c>
      <c r="X75" s="108"/>
      <c r="Y75" s="106"/>
      <c r="Z75" s="109"/>
      <c r="AA75" s="110"/>
    </row>
    <row r="76" spans="1:27" ht="12.75">
      <c r="A76" s="104" t="s">
        <v>39</v>
      </c>
      <c r="B76" s="97"/>
      <c r="C76" s="106"/>
      <c r="D76" s="107"/>
      <c r="E76" s="106"/>
      <c r="F76" s="108"/>
      <c r="G76" s="108"/>
      <c r="H76" s="106"/>
      <c r="I76" s="106"/>
      <c r="J76" s="108"/>
      <c r="K76" s="108"/>
      <c r="L76" s="106"/>
      <c r="M76" s="106"/>
      <c r="N76" s="108"/>
      <c r="O76" s="108"/>
      <c r="P76" s="106"/>
      <c r="Q76" s="106"/>
      <c r="R76" s="108"/>
      <c r="S76" s="108"/>
      <c r="T76" s="106"/>
      <c r="U76" s="106"/>
      <c r="V76" s="106"/>
      <c r="W76" s="108">
        <f t="shared" si="17"/>
        <v>0</v>
      </c>
      <c r="X76" s="108"/>
      <c r="Y76" s="106"/>
      <c r="Z76" s="109"/>
      <c r="AA76" s="110"/>
    </row>
    <row r="77" spans="1:27" ht="12.75">
      <c r="A77" s="104" t="s">
        <v>40</v>
      </c>
      <c r="B77" s="97"/>
      <c r="C77" s="13"/>
      <c r="D77" s="14"/>
      <c r="E77" s="13"/>
      <c r="F77" s="15"/>
      <c r="G77" s="15"/>
      <c r="H77" s="13"/>
      <c r="I77" s="13"/>
      <c r="J77" s="15"/>
      <c r="K77" s="15"/>
      <c r="L77" s="13"/>
      <c r="M77" s="13"/>
      <c r="N77" s="15"/>
      <c r="O77" s="15"/>
      <c r="P77" s="13"/>
      <c r="Q77" s="13"/>
      <c r="R77" s="15"/>
      <c r="S77" s="15"/>
      <c r="T77" s="13"/>
      <c r="U77" s="13"/>
      <c r="V77" s="13"/>
      <c r="W77" s="15">
        <f t="shared" si="17"/>
        <v>0</v>
      </c>
      <c r="X77" s="15"/>
      <c r="Y77" s="13"/>
      <c r="Z77" s="2"/>
      <c r="AA77" s="23"/>
    </row>
    <row r="78" spans="1:27" ht="12.75">
      <c r="A78" s="104" t="s">
        <v>41</v>
      </c>
      <c r="B78" s="97"/>
      <c r="C78" s="111"/>
      <c r="D78" s="112"/>
      <c r="E78" s="111"/>
      <c r="F78" s="113">
        <v>15000000</v>
      </c>
      <c r="G78" s="113"/>
      <c r="H78" s="111"/>
      <c r="I78" s="111"/>
      <c r="J78" s="113"/>
      <c r="K78" s="113"/>
      <c r="L78" s="111"/>
      <c r="M78" s="111"/>
      <c r="N78" s="113"/>
      <c r="O78" s="113"/>
      <c r="P78" s="111"/>
      <c r="Q78" s="111"/>
      <c r="R78" s="113"/>
      <c r="S78" s="113"/>
      <c r="T78" s="111">
        <v>1469406</v>
      </c>
      <c r="U78" s="111">
        <v>13328106</v>
      </c>
      <c r="V78" s="111">
        <v>0</v>
      </c>
      <c r="W78" s="113">
        <f t="shared" si="17"/>
        <v>0</v>
      </c>
      <c r="X78" s="113">
        <v>15000000</v>
      </c>
      <c r="Y78" s="111">
        <v>-202488</v>
      </c>
      <c r="Z78" s="114">
        <v>-1.3499</v>
      </c>
      <c r="AA78" s="115">
        <v>15000000</v>
      </c>
    </row>
    <row r="79" spans="1:27" ht="12.75">
      <c r="A79" s="116" t="s">
        <v>42</v>
      </c>
      <c r="B79" s="97"/>
      <c r="C79" s="106">
        <f aca="true" t="shared" si="18" ref="C79:Y79">SUM(C70:C78)</f>
        <v>0</v>
      </c>
      <c r="D79" s="107">
        <f t="shared" si="18"/>
        <v>0</v>
      </c>
      <c r="E79" s="106">
        <f t="shared" si="18"/>
        <v>858444369</v>
      </c>
      <c r="F79" s="108">
        <f t="shared" si="18"/>
        <v>264212790</v>
      </c>
      <c r="G79" s="108">
        <f t="shared" si="18"/>
        <v>108045357</v>
      </c>
      <c r="H79" s="106">
        <f t="shared" si="18"/>
        <v>-83955659</v>
      </c>
      <c r="I79" s="106">
        <f t="shared" si="18"/>
        <v>52150789</v>
      </c>
      <c r="J79" s="108">
        <f t="shared" si="18"/>
        <v>76240487</v>
      </c>
      <c r="K79" s="108">
        <f t="shared" si="18"/>
        <v>-82932158</v>
      </c>
      <c r="L79" s="106">
        <f t="shared" si="18"/>
        <v>6691671</v>
      </c>
      <c r="M79" s="106">
        <f t="shared" si="18"/>
        <v>6691671</v>
      </c>
      <c r="N79" s="108">
        <f t="shared" si="18"/>
        <v>-69548816</v>
      </c>
      <c r="O79" s="108">
        <f t="shared" si="18"/>
        <v>-48708061</v>
      </c>
      <c r="P79" s="106">
        <f t="shared" si="18"/>
        <v>0</v>
      </c>
      <c r="Q79" s="106">
        <f t="shared" si="18"/>
        <v>78883633</v>
      </c>
      <c r="R79" s="108">
        <f t="shared" si="18"/>
        <v>30175572</v>
      </c>
      <c r="S79" s="108">
        <f t="shared" si="18"/>
        <v>-54308735</v>
      </c>
      <c r="T79" s="106">
        <f t="shared" si="18"/>
        <v>12400257</v>
      </c>
      <c r="U79" s="106">
        <f t="shared" si="18"/>
        <v>145194245</v>
      </c>
      <c r="V79" s="106">
        <f t="shared" si="18"/>
        <v>0</v>
      </c>
      <c r="W79" s="108">
        <f t="shared" si="18"/>
        <v>36867243</v>
      </c>
      <c r="X79" s="108">
        <f t="shared" si="18"/>
        <v>264212779</v>
      </c>
      <c r="Y79" s="106">
        <f t="shared" si="18"/>
        <v>-124059769</v>
      </c>
      <c r="Z79" s="109">
        <f>+IF(X79&lt;&gt;0,+(Y79/X79)*100,0)</f>
        <v>-46.95449231091128</v>
      </c>
      <c r="AA79" s="110">
        <f>SUM(AA70:AA78)</f>
        <v>264212790</v>
      </c>
    </row>
    <row r="80" spans="1:27" ht="12.75">
      <c r="A80" s="119" t="s">
        <v>43</v>
      </c>
      <c r="B80" s="120"/>
      <c r="C80" s="106"/>
      <c r="D80" s="107"/>
      <c r="E80" s="106"/>
      <c r="F80" s="108">
        <v>32500000</v>
      </c>
      <c r="G80" s="108"/>
      <c r="H80" s="106"/>
      <c r="I80" s="106"/>
      <c r="J80" s="108"/>
      <c r="K80" s="108"/>
      <c r="L80" s="106"/>
      <c r="M80" s="106"/>
      <c r="N80" s="108"/>
      <c r="O80" s="108">
        <v>1254793</v>
      </c>
      <c r="P80" s="106"/>
      <c r="Q80" s="106"/>
      <c r="R80" s="108">
        <v>1254793</v>
      </c>
      <c r="S80" s="108">
        <v>366107</v>
      </c>
      <c r="T80" s="106">
        <v>860610</v>
      </c>
      <c r="U80" s="106">
        <v>-1732114</v>
      </c>
      <c r="V80" s="106">
        <v>0</v>
      </c>
      <c r="W80" s="108">
        <f>J80+N80+R80+V80</f>
        <v>1254793</v>
      </c>
      <c r="X80" s="108">
        <v>32500000</v>
      </c>
      <c r="Y80" s="106">
        <v>-31750604</v>
      </c>
      <c r="Z80" s="109">
        <v>-97.6942</v>
      </c>
      <c r="AA80" s="110">
        <v>32500000</v>
      </c>
    </row>
    <row r="81" spans="1:27" ht="12.75">
      <c r="A81" s="119" t="s">
        <v>44</v>
      </c>
      <c r="B81" s="97"/>
      <c r="C81" s="111"/>
      <c r="D81" s="112"/>
      <c r="E81" s="111"/>
      <c r="F81" s="113">
        <v>37400000</v>
      </c>
      <c r="G81" s="113"/>
      <c r="H81" s="111"/>
      <c r="I81" s="111"/>
      <c r="J81" s="113"/>
      <c r="K81" s="113"/>
      <c r="L81" s="111"/>
      <c r="M81" s="111"/>
      <c r="N81" s="113"/>
      <c r="O81" s="113"/>
      <c r="P81" s="111"/>
      <c r="Q81" s="111"/>
      <c r="R81" s="113"/>
      <c r="S81" s="113"/>
      <c r="T81" s="111"/>
      <c r="U81" s="111">
        <v>11622056</v>
      </c>
      <c r="V81" s="111">
        <v>0</v>
      </c>
      <c r="W81" s="113">
        <f>J81+N81+R81+V81</f>
        <v>0</v>
      </c>
      <c r="X81" s="113">
        <v>37400000</v>
      </c>
      <c r="Y81" s="111">
        <v>-25777944</v>
      </c>
      <c r="Z81" s="114">
        <v>-68.925</v>
      </c>
      <c r="AA81" s="115">
        <v>37400000</v>
      </c>
    </row>
    <row r="82" spans="1:27" ht="12.75">
      <c r="A82" s="116" t="s">
        <v>45</v>
      </c>
      <c r="B82" s="97"/>
      <c r="C82" s="117">
        <f aca="true" t="shared" si="19" ref="C82:Y82">SUM(C80:C81)</f>
        <v>0</v>
      </c>
      <c r="D82" s="121">
        <f t="shared" si="19"/>
        <v>0</v>
      </c>
      <c r="E82" s="117">
        <f t="shared" si="19"/>
        <v>0</v>
      </c>
      <c r="F82" s="118">
        <f t="shared" si="19"/>
        <v>69900000</v>
      </c>
      <c r="G82" s="118">
        <f t="shared" si="19"/>
        <v>0</v>
      </c>
      <c r="H82" s="117">
        <f t="shared" si="19"/>
        <v>0</v>
      </c>
      <c r="I82" s="117">
        <f t="shared" si="19"/>
        <v>0</v>
      </c>
      <c r="J82" s="118">
        <f t="shared" si="19"/>
        <v>0</v>
      </c>
      <c r="K82" s="118">
        <f t="shared" si="19"/>
        <v>0</v>
      </c>
      <c r="L82" s="117">
        <f t="shared" si="19"/>
        <v>0</v>
      </c>
      <c r="M82" s="117">
        <f t="shared" si="19"/>
        <v>0</v>
      </c>
      <c r="N82" s="118">
        <f t="shared" si="19"/>
        <v>0</v>
      </c>
      <c r="O82" s="118">
        <f t="shared" si="19"/>
        <v>1254793</v>
      </c>
      <c r="P82" s="117">
        <f t="shared" si="19"/>
        <v>0</v>
      </c>
      <c r="Q82" s="117">
        <f t="shared" si="19"/>
        <v>0</v>
      </c>
      <c r="R82" s="118">
        <f t="shared" si="19"/>
        <v>1254793</v>
      </c>
      <c r="S82" s="118">
        <f t="shared" si="19"/>
        <v>366107</v>
      </c>
      <c r="T82" s="117">
        <f t="shared" si="19"/>
        <v>860610</v>
      </c>
      <c r="U82" s="117">
        <f t="shared" si="19"/>
        <v>9889942</v>
      </c>
      <c r="V82" s="117">
        <f t="shared" si="19"/>
        <v>0</v>
      </c>
      <c r="W82" s="118">
        <f t="shared" si="19"/>
        <v>1254793</v>
      </c>
      <c r="X82" s="118">
        <f t="shared" si="19"/>
        <v>69900000</v>
      </c>
      <c r="Y82" s="117">
        <f t="shared" si="19"/>
        <v>-57528548</v>
      </c>
      <c r="Z82" s="122">
        <f>+IF(X82&lt;&gt;0,+(Y82/X82)*100,0)</f>
        <v>-82.30121316165952</v>
      </c>
      <c r="AA82" s="123">
        <f>SUM(AA80:AA81)</f>
        <v>69900000</v>
      </c>
    </row>
    <row r="83" spans="1:27" ht="12.75">
      <c r="A83" s="124" t="s">
        <v>91</v>
      </c>
      <c r="B83" s="97"/>
      <c r="C83" s="106"/>
      <c r="D83" s="107"/>
      <c r="E83" s="106"/>
      <c r="F83" s="108">
        <v>5000000</v>
      </c>
      <c r="G83" s="108"/>
      <c r="H83" s="106"/>
      <c r="I83" s="106"/>
      <c r="J83" s="108"/>
      <c r="K83" s="108"/>
      <c r="L83" s="106"/>
      <c r="M83" s="106"/>
      <c r="N83" s="108"/>
      <c r="O83" s="108"/>
      <c r="P83" s="106"/>
      <c r="Q83" s="106"/>
      <c r="R83" s="108"/>
      <c r="S83" s="108"/>
      <c r="T83" s="106"/>
      <c r="U83" s="106"/>
      <c r="V83" s="106"/>
      <c r="W83" s="108">
        <f>J83+N83+R83+V83</f>
        <v>0</v>
      </c>
      <c r="X83" s="108">
        <v>5000000</v>
      </c>
      <c r="Y83" s="106">
        <v>-5000000</v>
      </c>
      <c r="Z83" s="109">
        <v>-100</v>
      </c>
      <c r="AA83" s="110">
        <v>5000000</v>
      </c>
    </row>
    <row r="84" spans="1:27" ht="12.75">
      <c r="A84" s="119" t="s">
        <v>46</v>
      </c>
      <c r="B84" s="97"/>
      <c r="C84" s="13"/>
      <c r="D84" s="14"/>
      <c r="E84" s="13"/>
      <c r="F84" s="15"/>
      <c r="G84" s="15"/>
      <c r="H84" s="13"/>
      <c r="I84" s="13"/>
      <c r="J84" s="15"/>
      <c r="K84" s="15"/>
      <c r="L84" s="13"/>
      <c r="M84" s="13"/>
      <c r="N84" s="15"/>
      <c r="O84" s="15"/>
      <c r="P84" s="13"/>
      <c r="Q84" s="13"/>
      <c r="R84" s="15"/>
      <c r="S84" s="15"/>
      <c r="T84" s="13"/>
      <c r="U84" s="13"/>
      <c r="V84" s="13"/>
      <c r="W84" s="15">
        <f>J84+N84+R84+V84</f>
        <v>0</v>
      </c>
      <c r="X84" s="15"/>
      <c r="Y84" s="13"/>
      <c r="Z84" s="2"/>
      <c r="AA84" s="23"/>
    </row>
    <row r="85" spans="1:27" ht="12.75">
      <c r="A85" s="119" t="s">
        <v>47</v>
      </c>
      <c r="B85" s="97"/>
      <c r="C85" s="111"/>
      <c r="D85" s="112"/>
      <c r="E85" s="111"/>
      <c r="F85" s="113"/>
      <c r="G85" s="113"/>
      <c r="H85" s="111"/>
      <c r="I85" s="111"/>
      <c r="J85" s="113"/>
      <c r="K85" s="113"/>
      <c r="L85" s="111"/>
      <c r="M85" s="111"/>
      <c r="N85" s="113"/>
      <c r="O85" s="113"/>
      <c r="P85" s="111"/>
      <c r="Q85" s="111"/>
      <c r="R85" s="113"/>
      <c r="S85" s="113"/>
      <c r="T85" s="111"/>
      <c r="U85" s="111"/>
      <c r="V85" s="111"/>
      <c r="W85" s="113">
        <f>J85+N85+R85+V85</f>
        <v>0</v>
      </c>
      <c r="X85" s="113"/>
      <c r="Y85" s="111"/>
      <c r="Z85" s="114"/>
      <c r="AA85" s="115"/>
    </row>
    <row r="86" spans="1:27" ht="12.75">
      <c r="A86" s="116" t="s">
        <v>48</v>
      </c>
      <c r="B86" s="97"/>
      <c r="C86" s="106">
        <f aca="true" t="shared" si="20" ref="C86:Y86">SUM(C84:C85)</f>
        <v>0</v>
      </c>
      <c r="D86" s="107">
        <f t="shared" si="20"/>
        <v>0</v>
      </c>
      <c r="E86" s="106">
        <f t="shared" si="20"/>
        <v>0</v>
      </c>
      <c r="F86" s="108">
        <f t="shared" si="20"/>
        <v>0</v>
      </c>
      <c r="G86" s="108">
        <f t="shared" si="20"/>
        <v>0</v>
      </c>
      <c r="H86" s="106">
        <f t="shared" si="20"/>
        <v>0</v>
      </c>
      <c r="I86" s="106">
        <f t="shared" si="20"/>
        <v>0</v>
      </c>
      <c r="J86" s="108">
        <f t="shared" si="20"/>
        <v>0</v>
      </c>
      <c r="K86" s="108">
        <f t="shared" si="20"/>
        <v>0</v>
      </c>
      <c r="L86" s="106">
        <f t="shared" si="20"/>
        <v>0</v>
      </c>
      <c r="M86" s="106">
        <f t="shared" si="20"/>
        <v>0</v>
      </c>
      <c r="N86" s="108">
        <f t="shared" si="20"/>
        <v>0</v>
      </c>
      <c r="O86" s="108">
        <f t="shared" si="20"/>
        <v>0</v>
      </c>
      <c r="P86" s="106">
        <f t="shared" si="20"/>
        <v>0</v>
      </c>
      <c r="Q86" s="106">
        <f t="shared" si="20"/>
        <v>0</v>
      </c>
      <c r="R86" s="108">
        <f t="shared" si="20"/>
        <v>0</v>
      </c>
      <c r="S86" s="108">
        <f t="shared" si="20"/>
        <v>0</v>
      </c>
      <c r="T86" s="106">
        <f t="shared" si="20"/>
        <v>0</v>
      </c>
      <c r="U86" s="106">
        <f t="shared" si="20"/>
        <v>0</v>
      </c>
      <c r="V86" s="106">
        <f t="shared" si="20"/>
        <v>0</v>
      </c>
      <c r="W86" s="108">
        <f t="shared" si="20"/>
        <v>0</v>
      </c>
      <c r="X86" s="108">
        <f t="shared" si="20"/>
        <v>0</v>
      </c>
      <c r="Y86" s="106">
        <f t="shared" si="20"/>
        <v>0</v>
      </c>
      <c r="Z86" s="109">
        <f>+IF(X86&lt;&gt;0,+(Y86/X86)*100,0)</f>
        <v>0</v>
      </c>
      <c r="AA86" s="110">
        <f>SUM(AA84:AA85)</f>
        <v>0</v>
      </c>
    </row>
    <row r="87" spans="1:27" ht="12.75">
      <c r="A87" s="119" t="s">
        <v>49</v>
      </c>
      <c r="B87" s="120"/>
      <c r="C87" s="106"/>
      <c r="D87" s="107"/>
      <c r="E87" s="106"/>
      <c r="F87" s="108">
        <v>12262350</v>
      </c>
      <c r="G87" s="108"/>
      <c r="H87" s="106"/>
      <c r="I87" s="106"/>
      <c r="J87" s="108"/>
      <c r="K87" s="108"/>
      <c r="L87" s="106"/>
      <c r="M87" s="106"/>
      <c r="N87" s="108"/>
      <c r="O87" s="108">
        <v>219249</v>
      </c>
      <c r="P87" s="106"/>
      <c r="Q87" s="106"/>
      <c r="R87" s="108">
        <v>219249</v>
      </c>
      <c r="S87" s="108"/>
      <c r="T87" s="106">
        <v>324337</v>
      </c>
      <c r="U87" s="106">
        <v>2524746</v>
      </c>
      <c r="V87" s="106">
        <v>0</v>
      </c>
      <c r="W87" s="108">
        <f>J87+N87+R87+V87</f>
        <v>219249</v>
      </c>
      <c r="X87" s="108">
        <v>12262350</v>
      </c>
      <c r="Y87" s="106">
        <v>-9194018</v>
      </c>
      <c r="Z87" s="109">
        <v>-74.9776</v>
      </c>
      <c r="AA87" s="110">
        <v>12262350</v>
      </c>
    </row>
    <row r="88" spans="1:27" ht="12.75">
      <c r="A88" s="119" t="s">
        <v>50</v>
      </c>
      <c r="B88" s="97"/>
      <c r="C88" s="111"/>
      <c r="D88" s="112"/>
      <c r="E88" s="111"/>
      <c r="F88" s="113">
        <v>8000000</v>
      </c>
      <c r="G88" s="113"/>
      <c r="H88" s="111"/>
      <c r="I88" s="111"/>
      <c r="J88" s="113"/>
      <c r="K88" s="113"/>
      <c r="L88" s="111"/>
      <c r="M88" s="111"/>
      <c r="N88" s="113"/>
      <c r="O88" s="113"/>
      <c r="P88" s="111"/>
      <c r="Q88" s="111"/>
      <c r="R88" s="113"/>
      <c r="S88" s="113"/>
      <c r="T88" s="111"/>
      <c r="U88" s="111">
        <v>4926038</v>
      </c>
      <c r="V88" s="111">
        <v>0</v>
      </c>
      <c r="W88" s="113">
        <f>J88+N88+R88+V88</f>
        <v>0</v>
      </c>
      <c r="X88" s="113">
        <v>8000000</v>
      </c>
      <c r="Y88" s="111">
        <v>-3073962</v>
      </c>
      <c r="Z88" s="114">
        <v>-38.4245</v>
      </c>
      <c r="AA88" s="115">
        <v>8000000</v>
      </c>
    </row>
    <row r="89" spans="1:27" ht="12.75">
      <c r="A89" s="116" t="s">
        <v>92</v>
      </c>
      <c r="B89" s="97"/>
      <c r="C89" s="117">
        <f aca="true" t="shared" si="21" ref="C89:Y89">SUM(C87:C88)</f>
        <v>0</v>
      </c>
      <c r="D89" s="121">
        <f t="shared" si="21"/>
        <v>0</v>
      </c>
      <c r="E89" s="117">
        <f t="shared" si="21"/>
        <v>0</v>
      </c>
      <c r="F89" s="118">
        <f t="shared" si="21"/>
        <v>20262350</v>
      </c>
      <c r="G89" s="118">
        <f t="shared" si="21"/>
        <v>0</v>
      </c>
      <c r="H89" s="117">
        <f t="shared" si="21"/>
        <v>0</v>
      </c>
      <c r="I89" s="117">
        <f t="shared" si="21"/>
        <v>0</v>
      </c>
      <c r="J89" s="118">
        <f t="shared" si="21"/>
        <v>0</v>
      </c>
      <c r="K89" s="118">
        <f t="shared" si="21"/>
        <v>0</v>
      </c>
      <c r="L89" s="117">
        <f t="shared" si="21"/>
        <v>0</v>
      </c>
      <c r="M89" s="117">
        <f t="shared" si="21"/>
        <v>0</v>
      </c>
      <c r="N89" s="118">
        <f t="shared" si="21"/>
        <v>0</v>
      </c>
      <c r="O89" s="118">
        <f t="shared" si="21"/>
        <v>219249</v>
      </c>
      <c r="P89" s="117">
        <f t="shared" si="21"/>
        <v>0</v>
      </c>
      <c r="Q89" s="117">
        <f t="shared" si="21"/>
        <v>0</v>
      </c>
      <c r="R89" s="118">
        <f t="shared" si="21"/>
        <v>219249</v>
      </c>
      <c r="S89" s="118">
        <f t="shared" si="21"/>
        <v>0</v>
      </c>
      <c r="T89" s="117">
        <f t="shared" si="21"/>
        <v>324337</v>
      </c>
      <c r="U89" s="117">
        <f t="shared" si="21"/>
        <v>7450784</v>
      </c>
      <c r="V89" s="117">
        <f t="shared" si="21"/>
        <v>0</v>
      </c>
      <c r="W89" s="118">
        <f t="shared" si="21"/>
        <v>219249</v>
      </c>
      <c r="X89" s="118">
        <f t="shared" si="21"/>
        <v>20262350</v>
      </c>
      <c r="Y89" s="117">
        <f t="shared" si="21"/>
        <v>-12267980</v>
      </c>
      <c r="Z89" s="122">
        <f>+IF(X89&lt;&gt;0,+(Y89/X89)*100,0)</f>
        <v>-60.54569188667652</v>
      </c>
      <c r="AA89" s="123">
        <f>SUM(AA87:AA88)</f>
        <v>20262350</v>
      </c>
    </row>
    <row r="90" spans="1:27" ht="12.75">
      <c r="A90" s="124" t="s">
        <v>51</v>
      </c>
      <c r="B90" s="97"/>
      <c r="C90" s="106"/>
      <c r="D90" s="107"/>
      <c r="E90" s="106"/>
      <c r="F90" s="108">
        <v>7850000</v>
      </c>
      <c r="G90" s="108"/>
      <c r="H90" s="106"/>
      <c r="I90" s="106"/>
      <c r="J90" s="108"/>
      <c r="K90" s="108"/>
      <c r="L90" s="106"/>
      <c r="M90" s="106"/>
      <c r="N90" s="108"/>
      <c r="O90" s="108"/>
      <c r="P90" s="106"/>
      <c r="Q90" s="106"/>
      <c r="R90" s="108"/>
      <c r="S90" s="108"/>
      <c r="T90" s="106"/>
      <c r="U90" s="106">
        <v>-1999811</v>
      </c>
      <c r="V90" s="106">
        <v>0</v>
      </c>
      <c r="W90" s="108">
        <f>J90+N90+R90+V90</f>
        <v>0</v>
      </c>
      <c r="X90" s="108">
        <v>7850001</v>
      </c>
      <c r="Y90" s="106">
        <v>-9849812</v>
      </c>
      <c r="Z90" s="109">
        <v>-125.4753</v>
      </c>
      <c r="AA90" s="110">
        <v>7850000</v>
      </c>
    </row>
    <row r="91" spans="1:27" ht="12.75">
      <c r="A91" s="119" t="s">
        <v>52</v>
      </c>
      <c r="B91" s="97"/>
      <c r="C91" s="13"/>
      <c r="D91" s="14"/>
      <c r="E91" s="13"/>
      <c r="F91" s="15"/>
      <c r="G91" s="15"/>
      <c r="H91" s="13"/>
      <c r="I91" s="13"/>
      <c r="J91" s="15"/>
      <c r="K91" s="15"/>
      <c r="L91" s="13"/>
      <c r="M91" s="13"/>
      <c r="N91" s="15"/>
      <c r="O91" s="15"/>
      <c r="P91" s="13"/>
      <c r="Q91" s="13"/>
      <c r="R91" s="15"/>
      <c r="S91" s="15"/>
      <c r="T91" s="13"/>
      <c r="U91" s="13"/>
      <c r="V91" s="13"/>
      <c r="W91" s="15">
        <f>J91+N91+R91+V91</f>
        <v>0</v>
      </c>
      <c r="X91" s="15"/>
      <c r="Y91" s="13"/>
      <c r="Z91" s="2"/>
      <c r="AA91" s="23"/>
    </row>
    <row r="92" spans="1:27" ht="12.75">
      <c r="A92" s="119" t="s">
        <v>53</v>
      </c>
      <c r="B92" s="97"/>
      <c r="C92" s="111"/>
      <c r="D92" s="112"/>
      <c r="E92" s="111">
        <v>150000000</v>
      </c>
      <c r="F92" s="113"/>
      <c r="G92" s="113"/>
      <c r="H92" s="111"/>
      <c r="I92" s="111"/>
      <c r="J92" s="113"/>
      <c r="K92" s="113"/>
      <c r="L92" s="111"/>
      <c r="M92" s="111"/>
      <c r="N92" s="113"/>
      <c r="O92" s="113"/>
      <c r="P92" s="111"/>
      <c r="Q92" s="111"/>
      <c r="R92" s="113"/>
      <c r="S92" s="113"/>
      <c r="T92" s="111"/>
      <c r="U92" s="111"/>
      <c r="V92" s="111"/>
      <c r="W92" s="113">
        <f>J92+N92+R92+V92</f>
        <v>0</v>
      </c>
      <c r="X92" s="113"/>
      <c r="Y92" s="111"/>
      <c r="Z92" s="114"/>
      <c r="AA92" s="115"/>
    </row>
    <row r="93" spans="1:27" ht="12.75">
      <c r="A93" s="116" t="s">
        <v>54</v>
      </c>
      <c r="B93" s="97"/>
      <c r="C93" s="106">
        <f aca="true" t="shared" si="22" ref="C93:Y93">SUM(C91:C92)</f>
        <v>0</v>
      </c>
      <c r="D93" s="107">
        <f t="shared" si="22"/>
        <v>0</v>
      </c>
      <c r="E93" s="106">
        <f t="shared" si="22"/>
        <v>150000000</v>
      </c>
      <c r="F93" s="108">
        <f t="shared" si="22"/>
        <v>0</v>
      </c>
      <c r="G93" s="108">
        <f t="shared" si="22"/>
        <v>0</v>
      </c>
      <c r="H93" s="106">
        <f t="shared" si="22"/>
        <v>0</v>
      </c>
      <c r="I93" s="106">
        <f t="shared" si="22"/>
        <v>0</v>
      </c>
      <c r="J93" s="108">
        <f t="shared" si="22"/>
        <v>0</v>
      </c>
      <c r="K93" s="108">
        <f t="shared" si="22"/>
        <v>0</v>
      </c>
      <c r="L93" s="106">
        <f t="shared" si="22"/>
        <v>0</v>
      </c>
      <c r="M93" s="106">
        <f t="shared" si="22"/>
        <v>0</v>
      </c>
      <c r="N93" s="108">
        <f t="shared" si="22"/>
        <v>0</v>
      </c>
      <c r="O93" s="108">
        <f t="shared" si="22"/>
        <v>0</v>
      </c>
      <c r="P93" s="106">
        <f t="shared" si="22"/>
        <v>0</v>
      </c>
      <c r="Q93" s="106">
        <f t="shared" si="22"/>
        <v>0</v>
      </c>
      <c r="R93" s="108">
        <f t="shared" si="22"/>
        <v>0</v>
      </c>
      <c r="S93" s="108">
        <f t="shared" si="22"/>
        <v>0</v>
      </c>
      <c r="T93" s="106">
        <f t="shared" si="22"/>
        <v>0</v>
      </c>
      <c r="U93" s="106">
        <f t="shared" si="22"/>
        <v>0</v>
      </c>
      <c r="V93" s="106">
        <f t="shared" si="22"/>
        <v>0</v>
      </c>
      <c r="W93" s="108">
        <f t="shared" si="22"/>
        <v>0</v>
      </c>
      <c r="X93" s="108">
        <f t="shared" si="22"/>
        <v>0</v>
      </c>
      <c r="Y93" s="106">
        <f t="shared" si="22"/>
        <v>0</v>
      </c>
      <c r="Z93" s="109">
        <f>+IF(X93&lt;&gt;0,+(Y93/X93)*100,0)</f>
        <v>0</v>
      </c>
      <c r="AA93" s="110">
        <f>SUM(AA91:AA92)</f>
        <v>0</v>
      </c>
    </row>
    <row r="94" spans="1:27" ht="12.75">
      <c r="A94" s="125" t="s">
        <v>55</v>
      </c>
      <c r="B94" s="97"/>
      <c r="C94" s="13"/>
      <c r="D94" s="14"/>
      <c r="E94" s="13"/>
      <c r="F94" s="15">
        <v>22700000</v>
      </c>
      <c r="G94" s="15"/>
      <c r="H94" s="13"/>
      <c r="I94" s="13"/>
      <c r="J94" s="15"/>
      <c r="K94" s="15"/>
      <c r="L94" s="13"/>
      <c r="M94" s="13"/>
      <c r="N94" s="15"/>
      <c r="O94" s="15"/>
      <c r="P94" s="13"/>
      <c r="Q94" s="13"/>
      <c r="R94" s="15"/>
      <c r="S94" s="15"/>
      <c r="T94" s="13"/>
      <c r="U94" s="13"/>
      <c r="V94" s="13"/>
      <c r="W94" s="15">
        <f aca="true" t="shared" si="23" ref="W94:W99">J94+N94+R94+V94</f>
        <v>0</v>
      </c>
      <c r="X94" s="15">
        <v>22699998</v>
      </c>
      <c r="Y94" s="13">
        <v>-22699998</v>
      </c>
      <c r="Z94" s="2">
        <v>-100</v>
      </c>
      <c r="AA94" s="23">
        <v>22700000</v>
      </c>
    </row>
    <row r="95" spans="1:27" ht="12.75">
      <c r="A95" s="124" t="s">
        <v>56</v>
      </c>
      <c r="B95" s="97"/>
      <c r="C95" s="106"/>
      <c r="D95" s="107"/>
      <c r="E95" s="106"/>
      <c r="F95" s="108"/>
      <c r="G95" s="108"/>
      <c r="H95" s="106"/>
      <c r="I95" s="106"/>
      <c r="J95" s="108"/>
      <c r="K95" s="108"/>
      <c r="L95" s="106"/>
      <c r="M95" s="106"/>
      <c r="N95" s="108"/>
      <c r="O95" s="108"/>
      <c r="P95" s="106"/>
      <c r="Q95" s="106"/>
      <c r="R95" s="108"/>
      <c r="S95" s="108">
        <v>-9958</v>
      </c>
      <c r="T95" s="106">
        <v>7407</v>
      </c>
      <c r="U95" s="106">
        <v>-193364</v>
      </c>
      <c r="V95" s="106">
        <v>0</v>
      </c>
      <c r="W95" s="108">
        <f t="shared" si="23"/>
        <v>0</v>
      </c>
      <c r="X95" s="108"/>
      <c r="Y95" s="106">
        <v>-195915</v>
      </c>
      <c r="Z95" s="109"/>
      <c r="AA95" s="110"/>
    </row>
    <row r="96" spans="1:27" ht="12.75">
      <c r="A96" s="124" t="s">
        <v>57</v>
      </c>
      <c r="B96" s="97"/>
      <c r="C96" s="106"/>
      <c r="D96" s="107"/>
      <c r="E96" s="106">
        <v>1000000</v>
      </c>
      <c r="F96" s="108">
        <v>5500000</v>
      </c>
      <c r="G96" s="108"/>
      <c r="H96" s="106"/>
      <c r="I96" s="106"/>
      <c r="J96" s="108"/>
      <c r="K96" s="108"/>
      <c r="L96" s="106"/>
      <c r="M96" s="106"/>
      <c r="N96" s="108"/>
      <c r="O96" s="108"/>
      <c r="P96" s="106"/>
      <c r="Q96" s="106"/>
      <c r="R96" s="108"/>
      <c r="S96" s="108"/>
      <c r="T96" s="106">
        <v>388675</v>
      </c>
      <c r="U96" s="106">
        <v>867384</v>
      </c>
      <c r="V96" s="106">
        <v>0</v>
      </c>
      <c r="W96" s="108">
        <f t="shared" si="23"/>
        <v>0</v>
      </c>
      <c r="X96" s="108">
        <v>5499999</v>
      </c>
      <c r="Y96" s="106">
        <v>-4243940</v>
      </c>
      <c r="Z96" s="109">
        <v>-77.1626</v>
      </c>
      <c r="AA96" s="110">
        <v>5500000</v>
      </c>
    </row>
    <row r="97" spans="1:27" ht="12.75">
      <c r="A97" s="125" t="s">
        <v>58</v>
      </c>
      <c r="B97" s="120"/>
      <c r="C97" s="106"/>
      <c r="D97" s="107"/>
      <c r="E97" s="106"/>
      <c r="F97" s="108">
        <v>54000000</v>
      </c>
      <c r="G97" s="108"/>
      <c r="H97" s="106"/>
      <c r="I97" s="106"/>
      <c r="J97" s="108"/>
      <c r="K97" s="108"/>
      <c r="L97" s="106"/>
      <c r="M97" s="106"/>
      <c r="N97" s="108"/>
      <c r="O97" s="108">
        <v>8411141</v>
      </c>
      <c r="P97" s="106"/>
      <c r="Q97" s="106"/>
      <c r="R97" s="108">
        <v>8411141</v>
      </c>
      <c r="S97" s="108">
        <v>10863470</v>
      </c>
      <c r="T97" s="106">
        <v>3557028</v>
      </c>
      <c r="U97" s="106">
        <v>9164458</v>
      </c>
      <c r="V97" s="106">
        <v>0</v>
      </c>
      <c r="W97" s="108">
        <f t="shared" si="23"/>
        <v>8411141</v>
      </c>
      <c r="X97" s="108">
        <v>53999999</v>
      </c>
      <c r="Y97" s="106">
        <v>-22003902</v>
      </c>
      <c r="Z97" s="109">
        <v>-40.748</v>
      </c>
      <c r="AA97" s="110">
        <v>54000000</v>
      </c>
    </row>
    <row r="98" spans="1:27" ht="12.75">
      <c r="A98" s="124" t="s">
        <v>59</v>
      </c>
      <c r="B98" s="97"/>
      <c r="C98" s="106"/>
      <c r="D98" s="107"/>
      <c r="E98" s="106"/>
      <c r="F98" s="108"/>
      <c r="G98" s="108"/>
      <c r="H98" s="106"/>
      <c r="I98" s="106"/>
      <c r="J98" s="108"/>
      <c r="K98" s="108"/>
      <c r="L98" s="106"/>
      <c r="M98" s="106"/>
      <c r="N98" s="108"/>
      <c r="O98" s="108"/>
      <c r="P98" s="106"/>
      <c r="Q98" s="106"/>
      <c r="R98" s="108"/>
      <c r="S98" s="108"/>
      <c r="T98" s="106"/>
      <c r="U98" s="106"/>
      <c r="V98" s="106">
        <v>0</v>
      </c>
      <c r="W98" s="108">
        <f t="shared" si="23"/>
        <v>0</v>
      </c>
      <c r="X98" s="108"/>
      <c r="Y98" s="106"/>
      <c r="Z98" s="109"/>
      <c r="AA98" s="110"/>
    </row>
    <row r="99" spans="1:27" ht="12.75">
      <c r="A99" s="124" t="s">
        <v>60</v>
      </c>
      <c r="B99" s="97"/>
      <c r="C99" s="111"/>
      <c r="D99" s="112"/>
      <c r="E99" s="111"/>
      <c r="F99" s="113"/>
      <c r="G99" s="113"/>
      <c r="H99" s="111"/>
      <c r="I99" s="111"/>
      <c r="J99" s="113"/>
      <c r="K99" s="113"/>
      <c r="L99" s="111"/>
      <c r="M99" s="111"/>
      <c r="N99" s="113"/>
      <c r="O99" s="113"/>
      <c r="P99" s="111"/>
      <c r="Q99" s="111"/>
      <c r="R99" s="113"/>
      <c r="S99" s="113"/>
      <c r="T99" s="111"/>
      <c r="U99" s="111"/>
      <c r="V99" s="111"/>
      <c r="W99" s="113">
        <f t="shared" si="23"/>
        <v>0</v>
      </c>
      <c r="X99" s="113"/>
      <c r="Y99" s="111"/>
      <c r="Z99" s="114"/>
      <c r="AA99" s="115"/>
    </row>
    <row r="100" spans="1:27" ht="4.5" customHeight="1">
      <c r="A100" s="126"/>
      <c r="B100" s="97"/>
      <c r="C100" s="106"/>
      <c r="D100" s="107"/>
      <c r="E100" s="106"/>
      <c r="F100" s="108"/>
      <c r="G100" s="108"/>
      <c r="H100" s="106"/>
      <c r="I100" s="106"/>
      <c r="J100" s="108"/>
      <c r="K100" s="108"/>
      <c r="L100" s="106"/>
      <c r="M100" s="106"/>
      <c r="N100" s="108"/>
      <c r="O100" s="108"/>
      <c r="P100" s="106"/>
      <c r="Q100" s="106"/>
      <c r="R100" s="108"/>
      <c r="S100" s="108"/>
      <c r="T100" s="106"/>
      <c r="U100" s="106"/>
      <c r="V100" s="106"/>
      <c r="W100" s="108"/>
      <c r="X100" s="108"/>
      <c r="Y100" s="106"/>
      <c r="Z100" s="109"/>
      <c r="AA100" s="110"/>
    </row>
    <row r="101" spans="1:27" ht="12.75">
      <c r="A101" s="103" t="s">
        <v>65</v>
      </c>
      <c r="B101" s="97" t="s">
        <v>66</v>
      </c>
      <c r="C101" s="98">
        <f aca="true" t="shared" si="24" ref="C101:Y101">C111+C114+C115+C118+C121+C122+SUM(C125:C131)</f>
        <v>-2925831381</v>
      </c>
      <c r="D101" s="99">
        <f t="shared" si="24"/>
        <v>0</v>
      </c>
      <c r="E101" s="98">
        <f t="shared" si="24"/>
        <v>4246464401</v>
      </c>
      <c r="F101" s="100">
        <f t="shared" si="24"/>
        <v>3695117615</v>
      </c>
      <c r="G101" s="100">
        <f t="shared" si="24"/>
        <v>113928063</v>
      </c>
      <c r="H101" s="98">
        <f t="shared" si="24"/>
        <v>-90181528</v>
      </c>
      <c r="I101" s="98">
        <f t="shared" si="24"/>
        <v>83509053</v>
      </c>
      <c r="J101" s="100">
        <f t="shared" si="24"/>
        <v>107255588</v>
      </c>
      <c r="K101" s="100">
        <f t="shared" si="24"/>
        <v>-177000942</v>
      </c>
      <c r="L101" s="98">
        <f t="shared" si="24"/>
        <v>-446448866</v>
      </c>
      <c r="M101" s="98">
        <f t="shared" si="24"/>
        <v>-446448866</v>
      </c>
      <c r="N101" s="100">
        <f t="shared" si="24"/>
        <v>-1069898674</v>
      </c>
      <c r="O101" s="100">
        <f t="shared" si="24"/>
        <v>-29240006</v>
      </c>
      <c r="P101" s="98">
        <f t="shared" si="24"/>
        <v>-89381161</v>
      </c>
      <c r="Q101" s="98">
        <f t="shared" si="24"/>
        <v>6320332</v>
      </c>
      <c r="R101" s="100">
        <f t="shared" si="24"/>
        <v>-112300835</v>
      </c>
      <c r="S101" s="100">
        <f t="shared" si="24"/>
        <v>-146289852</v>
      </c>
      <c r="T101" s="98">
        <f t="shared" si="24"/>
        <v>12590466898</v>
      </c>
      <c r="U101" s="98">
        <f t="shared" si="24"/>
        <v>-967751061</v>
      </c>
      <c r="V101" s="98">
        <f t="shared" si="24"/>
        <v>0</v>
      </c>
      <c r="W101" s="100">
        <f t="shared" si="24"/>
        <v>-1074943921</v>
      </c>
      <c r="X101" s="100">
        <f t="shared" si="24"/>
        <v>3695117618</v>
      </c>
      <c r="Y101" s="98">
        <f t="shared" si="24"/>
        <v>6706364446</v>
      </c>
      <c r="Z101" s="101">
        <f>+IF(X101&lt;&gt;0,+(Y101/X101)*100,0)</f>
        <v>181.49258397977198</v>
      </c>
      <c r="AA101" s="102">
        <f>AA111+AA114+AA115+AA118+AA121+AA122+SUM(AA125:AA131)</f>
        <v>3695117615</v>
      </c>
    </row>
    <row r="102" spans="1:27" ht="12.75">
      <c r="A102" s="104" t="s">
        <v>33</v>
      </c>
      <c r="B102" s="105"/>
      <c r="C102" s="106"/>
      <c r="D102" s="107"/>
      <c r="E102" s="106">
        <v>1020619948</v>
      </c>
      <c r="F102" s="108">
        <v>778136487</v>
      </c>
      <c r="G102" s="108">
        <v>108045357</v>
      </c>
      <c r="H102" s="106">
        <v>-83955659</v>
      </c>
      <c r="I102" s="106">
        <v>52150789</v>
      </c>
      <c r="J102" s="108">
        <v>76240487</v>
      </c>
      <c r="K102" s="108">
        <v>-82932158</v>
      </c>
      <c r="L102" s="106">
        <v>6691671</v>
      </c>
      <c r="M102" s="106">
        <v>6691671</v>
      </c>
      <c r="N102" s="108">
        <v>-69548816</v>
      </c>
      <c r="O102" s="108">
        <v>-3092588</v>
      </c>
      <c r="P102" s="106"/>
      <c r="Q102" s="106">
        <v>109138783</v>
      </c>
      <c r="R102" s="108">
        <v>106046195</v>
      </c>
      <c r="S102" s="108">
        <v>-16992479</v>
      </c>
      <c r="T102" s="106">
        <v>13692624</v>
      </c>
      <c r="U102" s="106">
        <v>60252725</v>
      </c>
      <c r="V102" s="106">
        <f>V6+V38+V70</f>
        <v>0</v>
      </c>
      <c r="W102" s="108">
        <f>J102+N102+R102+V102</f>
        <v>112737866</v>
      </c>
      <c r="X102" s="108">
        <v>778136486</v>
      </c>
      <c r="Y102" s="106">
        <v>-608445750</v>
      </c>
      <c r="Z102" s="109">
        <v>-78.1927</v>
      </c>
      <c r="AA102" s="110">
        <v>778136487</v>
      </c>
    </row>
    <row r="103" spans="1:27" ht="12.75">
      <c r="A103" s="104" t="s">
        <v>34</v>
      </c>
      <c r="B103" s="105"/>
      <c r="C103" s="106"/>
      <c r="D103" s="107"/>
      <c r="E103" s="106">
        <v>80000000</v>
      </c>
      <c r="F103" s="108">
        <v>40750000</v>
      </c>
      <c r="G103" s="108"/>
      <c r="H103" s="106"/>
      <c r="I103" s="106"/>
      <c r="J103" s="108"/>
      <c r="K103" s="108"/>
      <c r="L103" s="106"/>
      <c r="M103" s="106"/>
      <c r="N103" s="108"/>
      <c r="O103" s="108"/>
      <c r="P103" s="106"/>
      <c r="Q103" s="106">
        <v>1154950</v>
      </c>
      <c r="R103" s="108">
        <v>1154950</v>
      </c>
      <c r="S103" s="108">
        <v>2982473</v>
      </c>
      <c r="T103" s="106">
        <v>549637</v>
      </c>
      <c r="U103" s="106">
        <v>7802564</v>
      </c>
      <c r="V103" s="106">
        <f aca="true" t="shared" si="25" ref="V103:V110">V7+V39+V71</f>
        <v>0</v>
      </c>
      <c r="W103" s="108">
        <f aca="true" t="shared" si="26" ref="W103:W110">J103+N103+R103+V103</f>
        <v>1154950</v>
      </c>
      <c r="X103" s="108">
        <v>40750002</v>
      </c>
      <c r="Y103" s="106">
        <v>-28260378</v>
      </c>
      <c r="Z103" s="109">
        <v>-69.3506</v>
      </c>
      <c r="AA103" s="110">
        <v>40750000</v>
      </c>
    </row>
    <row r="104" spans="1:27" ht="12.75">
      <c r="A104" s="104" t="s">
        <v>35</v>
      </c>
      <c r="B104" s="105"/>
      <c r="C104" s="106">
        <v>-17602243439</v>
      </c>
      <c r="D104" s="107"/>
      <c r="E104" s="106">
        <v>666631321</v>
      </c>
      <c r="F104" s="108">
        <v>460953649</v>
      </c>
      <c r="G104" s="108"/>
      <c r="H104" s="106"/>
      <c r="I104" s="106">
        <v>11822847</v>
      </c>
      <c r="J104" s="108">
        <v>11822847</v>
      </c>
      <c r="K104" s="108">
        <v>-13788085</v>
      </c>
      <c r="L104" s="106">
        <v>-349577</v>
      </c>
      <c r="M104" s="106">
        <v>-349577</v>
      </c>
      <c r="N104" s="108">
        <v>-14487239</v>
      </c>
      <c r="O104" s="108">
        <v>22372607</v>
      </c>
      <c r="P104" s="106">
        <v>192949</v>
      </c>
      <c r="Q104" s="106">
        <v>73003951</v>
      </c>
      <c r="R104" s="108">
        <v>95569507</v>
      </c>
      <c r="S104" s="108">
        <v>-242517617</v>
      </c>
      <c r="T104" s="106">
        <v>9110811418</v>
      </c>
      <c r="U104" s="106">
        <v>246791542</v>
      </c>
      <c r="V104" s="106">
        <f t="shared" si="25"/>
        <v>0</v>
      </c>
      <c r="W104" s="108">
        <f t="shared" si="26"/>
        <v>92905115</v>
      </c>
      <c r="X104" s="108">
        <v>460953657</v>
      </c>
      <c r="Y104" s="106">
        <v>8747036801</v>
      </c>
      <c r="Z104" s="109">
        <v>1897.5957</v>
      </c>
      <c r="AA104" s="110">
        <v>460953649</v>
      </c>
    </row>
    <row r="105" spans="1:27" ht="12.75">
      <c r="A105" s="104" t="s">
        <v>36</v>
      </c>
      <c r="B105" s="105"/>
      <c r="C105" s="106"/>
      <c r="D105" s="107"/>
      <c r="E105" s="106">
        <v>1416904996</v>
      </c>
      <c r="F105" s="108">
        <v>491034453</v>
      </c>
      <c r="G105" s="108">
        <v>424235</v>
      </c>
      <c r="H105" s="106">
        <v>2861706</v>
      </c>
      <c r="I105" s="106">
        <v>25993648</v>
      </c>
      <c r="J105" s="108">
        <v>29279589</v>
      </c>
      <c r="K105" s="108">
        <v>-34215589</v>
      </c>
      <c r="L105" s="106">
        <v>4936000</v>
      </c>
      <c r="M105" s="106">
        <v>4936000</v>
      </c>
      <c r="N105" s="108">
        <v>-24343589</v>
      </c>
      <c r="O105" s="108">
        <v>28513121</v>
      </c>
      <c r="P105" s="106">
        <v>273972</v>
      </c>
      <c r="Q105" s="106">
        <v>59254116</v>
      </c>
      <c r="R105" s="108">
        <v>88041209</v>
      </c>
      <c r="S105" s="108">
        <v>22567758</v>
      </c>
      <c r="T105" s="106">
        <v>25314683</v>
      </c>
      <c r="U105" s="106">
        <v>77009773</v>
      </c>
      <c r="V105" s="106">
        <f t="shared" si="25"/>
        <v>0</v>
      </c>
      <c r="W105" s="108">
        <f t="shared" si="26"/>
        <v>92977209</v>
      </c>
      <c r="X105" s="108">
        <v>491034455</v>
      </c>
      <c r="Y105" s="106">
        <v>-273165032</v>
      </c>
      <c r="Z105" s="109">
        <v>-55.6305</v>
      </c>
      <c r="AA105" s="110">
        <v>491034453</v>
      </c>
    </row>
    <row r="106" spans="1:27" ht="12.75">
      <c r="A106" s="104" t="s">
        <v>37</v>
      </c>
      <c r="B106" s="105"/>
      <c r="C106" s="106"/>
      <c r="D106" s="107"/>
      <c r="E106" s="106"/>
      <c r="F106" s="108">
        <v>253346367</v>
      </c>
      <c r="G106" s="108"/>
      <c r="H106" s="106"/>
      <c r="I106" s="106"/>
      <c r="J106" s="108"/>
      <c r="K106" s="108"/>
      <c r="L106" s="106"/>
      <c r="M106" s="106"/>
      <c r="N106" s="108"/>
      <c r="O106" s="108">
        <v>19221500</v>
      </c>
      <c r="P106" s="106"/>
      <c r="Q106" s="106"/>
      <c r="R106" s="108">
        <v>19221500</v>
      </c>
      <c r="S106" s="108">
        <v>55377071</v>
      </c>
      <c r="T106" s="106">
        <v>12979438</v>
      </c>
      <c r="U106" s="106">
        <v>40303091</v>
      </c>
      <c r="V106" s="106">
        <f t="shared" si="25"/>
        <v>0</v>
      </c>
      <c r="W106" s="108">
        <f t="shared" si="26"/>
        <v>19221500</v>
      </c>
      <c r="X106" s="108">
        <v>253346354</v>
      </c>
      <c r="Y106" s="106">
        <v>-125465254</v>
      </c>
      <c r="Z106" s="109">
        <v>-49.5232</v>
      </c>
      <c r="AA106" s="110">
        <v>253346367</v>
      </c>
    </row>
    <row r="107" spans="1:27" ht="12.75">
      <c r="A107" s="104" t="s">
        <v>38</v>
      </c>
      <c r="B107" s="105"/>
      <c r="C107" s="106"/>
      <c r="D107" s="107"/>
      <c r="E107" s="106"/>
      <c r="F107" s="108"/>
      <c r="G107" s="108"/>
      <c r="H107" s="106"/>
      <c r="I107" s="106"/>
      <c r="J107" s="108"/>
      <c r="K107" s="108"/>
      <c r="L107" s="106"/>
      <c r="M107" s="106"/>
      <c r="N107" s="108"/>
      <c r="O107" s="108">
        <v>5124000</v>
      </c>
      <c r="P107" s="106"/>
      <c r="Q107" s="106"/>
      <c r="R107" s="108">
        <v>5124000</v>
      </c>
      <c r="S107" s="108">
        <v>2800000</v>
      </c>
      <c r="T107" s="106"/>
      <c r="U107" s="106">
        <v>9901850</v>
      </c>
      <c r="V107" s="106">
        <f t="shared" si="25"/>
        <v>0</v>
      </c>
      <c r="W107" s="108">
        <f t="shared" si="26"/>
        <v>5124000</v>
      </c>
      <c r="X107" s="108"/>
      <c r="Y107" s="106">
        <v>17825850</v>
      </c>
      <c r="Z107" s="109"/>
      <c r="AA107" s="110"/>
    </row>
    <row r="108" spans="1:27" ht="12.75">
      <c r="A108" s="104" t="s">
        <v>39</v>
      </c>
      <c r="B108" s="97"/>
      <c r="C108" s="106"/>
      <c r="D108" s="107"/>
      <c r="E108" s="106"/>
      <c r="F108" s="108"/>
      <c r="G108" s="108"/>
      <c r="H108" s="106"/>
      <c r="I108" s="106"/>
      <c r="J108" s="108"/>
      <c r="K108" s="108"/>
      <c r="L108" s="106"/>
      <c r="M108" s="106"/>
      <c r="N108" s="108"/>
      <c r="O108" s="108"/>
      <c r="P108" s="106"/>
      <c r="Q108" s="106"/>
      <c r="R108" s="108"/>
      <c r="S108" s="108"/>
      <c r="T108" s="106"/>
      <c r="U108" s="106"/>
      <c r="V108" s="106">
        <f t="shared" si="25"/>
        <v>0</v>
      </c>
      <c r="W108" s="108">
        <f t="shared" si="26"/>
        <v>0</v>
      </c>
      <c r="X108" s="108"/>
      <c r="Y108" s="106"/>
      <c r="Z108" s="109"/>
      <c r="AA108" s="110"/>
    </row>
    <row r="109" spans="1:27" ht="12.75">
      <c r="A109" s="104" t="s">
        <v>40</v>
      </c>
      <c r="B109" s="97"/>
      <c r="C109" s="13"/>
      <c r="D109" s="14"/>
      <c r="E109" s="13"/>
      <c r="F109" s="15"/>
      <c r="G109" s="15"/>
      <c r="H109" s="13"/>
      <c r="I109" s="13"/>
      <c r="J109" s="15"/>
      <c r="K109" s="15"/>
      <c r="L109" s="13"/>
      <c r="M109" s="13"/>
      <c r="N109" s="15"/>
      <c r="O109" s="15"/>
      <c r="P109" s="13"/>
      <c r="Q109" s="13"/>
      <c r="R109" s="15"/>
      <c r="S109" s="15"/>
      <c r="T109" s="13"/>
      <c r="U109" s="13"/>
      <c r="V109" s="13">
        <f t="shared" si="25"/>
        <v>0</v>
      </c>
      <c r="W109" s="15">
        <f t="shared" si="26"/>
        <v>0</v>
      </c>
      <c r="X109" s="15"/>
      <c r="Y109" s="13"/>
      <c r="Z109" s="2"/>
      <c r="AA109" s="23"/>
    </row>
    <row r="110" spans="1:27" ht="12.75">
      <c r="A110" s="104" t="s">
        <v>41</v>
      </c>
      <c r="B110" s="97"/>
      <c r="C110" s="111"/>
      <c r="D110" s="112"/>
      <c r="E110" s="111"/>
      <c r="F110" s="113">
        <v>35000000</v>
      </c>
      <c r="G110" s="113"/>
      <c r="H110" s="111"/>
      <c r="I110" s="111"/>
      <c r="J110" s="113"/>
      <c r="K110" s="113"/>
      <c r="L110" s="111"/>
      <c r="M110" s="111"/>
      <c r="N110" s="113"/>
      <c r="O110" s="113">
        <v>1703344</v>
      </c>
      <c r="P110" s="111"/>
      <c r="Q110" s="111"/>
      <c r="R110" s="113">
        <v>1703344</v>
      </c>
      <c r="S110" s="113">
        <v>-4767946</v>
      </c>
      <c r="T110" s="111">
        <v>2954454</v>
      </c>
      <c r="U110" s="111">
        <v>31498736</v>
      </c>
      <c r="V110" s="111">
        <f t="shared" si="25"/>
        <v>0</v>
      </c>
      <c r="W110" s="113">
        <f t="shared" si="26"/>
        <v>1703344</v>
      </c>
      <c r="X110" s="113">
        <v>35000003</v>
      </c>
      <c r="Y110" s="111">
        <v>-3611415</v>
      </c>
      <c r="Z110" s="114">
        <v>-10.3183</v>
      </c>
      <c r="AA110" s="115">
        <v>35000000</v>
      </c>
    </row>
    <row r="111" spans="1:27" ht="12.75">
      <c r="A111" s="116" t="s">
        <v>42</v>
      </c>
      <c r="B111" s="97"/>
      <c r="C111" s="106">
        <f aca="true" t="shared" si="27" ref="C111:Y111">SUM(C102:C110)</f>
        <v>-17602243439</v>
      </c>
      <c r="D111" s="107">
        <f t="shared" si="27"/>
        <v>0</v>
      </c>
      <c r="E111" s="106">
        <f t="shared" si="27"/>
        <v>3184156265</v>
      </c>
      <c r="F111" s="108">
        <f t="shared" si="27"/>
        <v>2059220956</v>
      </c>
      <c r="G111" s="108">
        <f t="shared" si="27"/>
        <v>108469592</v>
      </c>
      <c r="H111" s="106">
        <f t="shared" si="27"/>
        <v>-81093953</v>
      </c>
      <c r="I111" s="106">
        <f t="shared" si="27"/>
        <v>89967284</v>
      </c>
      <c r="J111" s="108">
        <f t="shared" si="27"/>
        <v>117342923</v>
      </c>
      <c r="K111" s="108">
        <f t="shared" si="27"/>
        <v>-130935832</v>
      </c>
      <c r="L111" s="106">
        <f t="shared" si="27"/>
        <v>11278094</v>
      </c>
      <c r="M111" s="106">
        <f t="shared" si="27"/>
        <v>11278094</v>
      </c>
      <c r="N111" s="108">
        <f t="shared" si="27"/>
        <v>-108379644</v>
      </c>
      <c r="O111" s="108">
        <f t="shared" si="27"/>
        <v>73841984</v>
      </c>
      <c r="P111" s="106">
        <f t="shared" si="27"/>
        <v>466921</v>
      </c>
      <c r="Q111" s="106">
        <f t="shared" si="27"/>
        <v>242551800</v>
      </c>
      <c r="R111" s="108">
        <f t="shared" si="27"/>
        <v>316860705</v>
      </c>
      <c r="S111" s="108">
        <f t="shared" si="27"/>
        <v>-180550740</v>
      </c>
      <c r="T111" s="106">
        <f t="shared" si="27"/>
        <v>9166302254</v>
      </c>
      <c r="U111" s="106">
        <f t="shared" si="27"/>
        <v>473560281</v>
      </c>
      <c r="V111" s="106">
        <f t="shared" si="27"/>
        <v>0</v>
      </c>
      <c r="W111" s="108">
        <f t="shared" si="27"/>
        <v>325823984</v>
      </c>
      <c r="X111" s="108">
        <f t="shared" si="27"/>
        <v>2059220957</v>
      </c>
      <c r="Y111" s="106">
        <f t="shared" si="27"/>
        <v>7725914822</v>
      </c>
      <c r="Z111" s="109">
        <f>+IF(X111&lt;&gt;0,+(Y111/X111)*100,0)</f>
        <v>375.18629536752525</v>
      </c>
      <c r="AA111" s="110">
        <f>SUM(AA102:AA110)</f>
        <v>2059220956</v>
      </c>
    </row>
    <row r="112" spans="1:27" ht="12.75">
      <c r="A112" s="119" t="s">
        <v>43</v>
      </c>
      <c r="B112" s="120"/>
      <c r="C112" s="106"/>
      <c r="D112" s="107"/>
      <c r="E112" s="106">
        <v>243436000</v>
      </c>
      <c r="F112" s="108">
        <v>319091038</v>
      </c>
      <c r="G112" s="108"/>
      <c r="H112" s="106"/>
      <c r="I112" s="106">
        <v>1321284</v>
      </c>
      <c r="J112" s="108">
        <v>1321284</v>
      </c>
      <c r="K112" s="108">
        <v>-1321284</v>
      </c>
      <c r="L112" s="106"/>
      <c r="M112" s="106"/>
      <c r="N112" s="108">
        <v>-1321284</v>
      </c>
      <c r="O112" s="108">
        <v>11289656</v>
      </c>
      <c r="P112" s="106"/>
      <c r="Q112" s="106">
        <v>20127693</v>
      </c>
      <c r="R112" s="108">
        <v>31417349</v>
      </c>
      <c r="S112" s="108">
        <v>19020844</v>
      </c>
      <c r="T112" s="106">
        <v>1721472</v>
      </c>
      <c r="U112" s="106">
        <v>68489232</v>
      </c>
      <c r="V112" s="106">
        <f>V16+V48+V80</f>
        <v>0</v>
      </c>
      <c r="W112" s="108">
        <f>J112+N112+R112+V112</f>
        <v>31417349</v>
      </c>
      <c r="X112" s="108">
        <v>319091038</v>
      </c>
      <c r="Y112" s="106">
        <v>-198442141</v>
      </c>
      <c r="Z112" s="109">
        <v>-62.1898</v>
      </c>
      <c r="AA112" s="110">
        <v>319091038</v>
      </c>
    </row>
    <row r="113" spans="1:27" ht="12.75">
      <c r="A113" s="119" t="s">
        <v>44</v>
      </c>
      <c r="B113" s="97"/>
      <c r="C113" s="111"/>
      <c r="D113" s="112"/>
      <c r="E113" s="111"/>
      <c r="F113" s="113">
        <v>45000000</v>
      </c>
      <c r="G113" s="113"/>
      <c r="H113" s="111"/>
      <c r="I113" s="111"/>
      <c r="J113" s="113"/>
      <c r="K113" s="113"/>
      <c r="L113" s="111"/>
      <c r="M113" s="111"/>
      <c r="N113" s="113"/>
      <c r="O113" s="113">
        <v>2258568</v>
      </c>
      <c r="P113" s="111"/>
      <c r="Q113" s="111"/>
      <c r="R113" s="113">
        <v>2258568</v>
      </c>
      <c r="S113" s="113"/>
      <c r="T113" s="111"/>
      <c r="U113" s="111">
        <v>12665750</v>
      </c>
      <c r="V113" s="111">
        <f>V17+V49+V81</f>
        <v>0</v>
      </c>
      <c r="W113" s="113">
        <f>J113+N113+R113+V113</f>
        <v>2258568</v>
      </c>
      <c r="X113" s="113">
        <v>45000000</v>
      </c>
      <c r="Y113" s="111">
        <v>-30075682</v>
      </c>
      <c r="Z113" s="114">
        <v>-66.8348</v>
      </c>
      <c r="AA113" s="115">
        <v>45000000</v>
      </c>
    </row>
    <row r="114" spans="1:27" ht="12.75">
      <c r="A114" s="116" t="s">
        <v>45</v>
      </c>
      <c r="B114" s="97"/>
      <c r="C114" s="117">
        <f aca="true" t="shared" si="28" ref="C114:Y114">SUM(C112:C113)</f>
        <v>0</v>
      </c>
      <c r="D114" s="121">
        <f t="shared" si="28"/>
        <v>0</v>
      </c>
      <c r="E114" s="117">
        <f t="shared" si="28"/>
        <v>243436000</v>
      </c>
      <c r="F114" s="118">
        <f t="shared" si="28"/>
        <v>364091038</v>
      </c>
      <c r="G114" s="118">
        <f t="shared" si="28"/>
        <v>0</v>
      </c>
      <c r="H114" s="117">
        <f t="shared" si="28"/>
        <v>0</v>
      </c>
      <c r="I114" s="117">
        <f t="shared" si="28"/>
        <v>1321284</v>
      </c>
      <c r="J114" s="118">
        <f t="shared" si="28"/>
        <v>1321284</v>
      </c>
      <c r="K114" s="118">
        <f t="shared" si="28"/>
        <v>-1321284</v>
      </c>
      <c r="L114" s="117">
        <f t="shared" si="28"/>
        <v>0</v>
      </c>
      <c r="M114" s="117">
        <f t="shared" si="28"/>
        <v>0</v>
      </c>
      <c r="N114" s="118">
        <f t="shared" si="28"/>
        <v>-1321284</v>
      </c>
      <c r="O114" s="118">
        <f t="shared" si="28"/>
        <v>13548224</v>
      </c>
      <c r="P114" s="117">
        <f t="shared" si="28"/>
        <v>0</v>
      </c>
      <c r="Q114" s="117">
        <f t="shared" si="28"/>
        <v>20127693</v>
      </c>
      <c r="R114" s="118">
        <f t="shared" si="28"/>
        <v>33675917</v>
      </c>
      <c r="S114" s="118">
        <f t="shared" si="28"/>
        <v>19020844</v>
      </c>
      <c r="T114" s="117">
        <f t="shared" si="28"/>
        <v>1721472</v>
      </c>
      <c r="U114" s="117">
        <f t="shared" si="28"/>
        <v>81154982</v>
      </c>
      <c r="V114" s="117">
        <f t="shared" si="28"/>
        <v>0</v>
      </c>
      <c r="W114" s="118">
        <f t="shared" si="28"/>
        <v>33675917</v>
      </c>
      <c r="X114" s="118">
        <f t="shared" si="28"/>
        <v>364091038</v>
      </c>
      <c r="Y114" s="117">
        <f t="shared" si="28"/>
        <v>-228517823</v>
      </c>
      <c r="Z114" s="122">
        <f>+IF(X114&lt;&gt;0,+(Y114/X114)*100,0)</f>
        <v>-62.76392416997641</v>
      </c>
      <c r="AA114" s="123">
        <f>SUM(AA112:AA113)</f>
        <v>364091038</v>
      </c>
    </row>
    <row r="115" spans="1:27" ht="12.75">
      <c r="A115" s="124" t="s">
        <v>91</v>
      </c>
      <c r="B115" s="97"/>
      <c r="C115" s="106"/>
      <c r="D115" s="107"/>
      <c r="E115" s="106">
        <v>5000000</v>
      </c>
      <c r="F115" s="108">
        <v>5000000</v>
      </c>
      <c r="G115" s="108"/>
      <c r="H115" s="106"/>
      <c r="I115" s="106"/>
      <c r="J115" s="108"/>
      <c r="K115" s="108"/>
      <c r="L115" s="106"/>
      <c r="M115" s="106"/>
      <c r="N115" s="108"/>
      <c r="O115" s="108"/>
      <c r="P115" s="106"/>
      <c r="Q115" s="106"/>
      <c r="R115" s="108"/>
      <c r="S115" s="108"/>
      <c r="T115" s="106"/>
      <c r="U115" s="106"/>
      <c r="V115" s="106"/>
      <c r="W115" s="108">
        <f>J115+N115+R115+V115</f>
        <v>0</v>
      </c>
      <c r="X115" s="108">
        <v>5000000</v>
      </c>
      <c r="Y115" s="106">
        <v>-5000000</v>
      </c>
      <c r="Z115" s="109">
        <v>-100</v>
      </c>
      <c r="AA115" s="110">
        <v>5000000</v>
      </c>
    </row>
    <row r="116" spans="1:27" ht="12.75">
      <c r="A116" s="119" t="s">
        <v>46</v>
      </c>
      <c r="B116" s="97"/>
      <c r="C116" s="13"/>
      <c r="D116" s="14"/>
      <c r="E116" s="13"/>
      <c r="F116" s="15"/>
      <c r="G116" s="15"/>
      <c r="H116" s="13"/>
      <c r="I116" s="13"/>
      <c r="J116" s="15"/>
      <c r="K116" s="15"/>
      <c r="L116" s="13"/>
      <c r="M116" s="13"/>
      <c r="N116" s="15"/>
      <c r="O116" s="15"/>
      <c r="P116" s="13"/>
      <c r="Q116" s="13"/>
      <c r="R116" s="15"/>
      <c r="S116" s="15"/>
      <c r="T116" s="13"/>
      <c r="U116" s="13">
        <v>3067953</v>
      </c>
      <c r="V116" s="13">
        <f>V20+V52+V84</f>
        <v>0</v>
      </c>
      <c r="W116" s="15">
        <f>J116+N116+R116+V116</f>
        <v>0</v>
      </c>
      <c r="X116" s="15"/>
      <c r="Y116" s="13">
        <v>3067953</v>
      </c>
      <c r="Z116" s="2"/>
      <c r="AA116" s="23"/>
    </row>
    <row r="117" spans="1:27" ht="12.75">
      <c r="A117" s="119" t="s">
        <v>47</v>
      </c>
      <c r="B117" s="97"/>
      <c r="C117" s="111"/>
      <c r="D117" s="112"/>
      <c r="E117" s="111"/>
      <c r="F117" s="113"/>
      <c r="G117" s="113"/>
      <c r="H117" s="111"/>
      <c r="I117" s="111"/>
      <c r="J117" s="113"/>
      <c r="K117" s="113"/>
      <c r="L117" s="111"/>
      <c r="M117" s="111"/>
      <c r="N117" s="113"/>
      <c r="O117" s="113"/>
      <c r="P117" s="111"/>
      <c r="Q117" s="111"/>
      <c r="R117" s="113"/>
      <c r="S117" s="113"/>
      <c r="T117" s="111"/>
      <c r="U117" s="111"/>
      <c r="V117" s="111"/>
      <c r="W117" s="113">
        <f>J117+N117+R117+V117</f>
        <v>0</v>
      </c>
      <c r="X117" s="113"/>
      <c r="Y117" s="111"/>
      <c r="Z117" s="114"/>
      <c r="AA117" s="115"/>
    </row>
    <row r="118" spans="1:27" ht="12.75">
      <c r="A118" s="116" t="s">
        <v>48</v>
      </c>
      <c r="B118" s="97"/>
      <c r="C118" s="106">
        <f aca="true" t="shared" si="29" ref="C118:Y118">SUM(C116:C117)</f>
        <v>0</v>
      </c>
      <c r="D118" s="107">
        <f t="shared" si="29"/>
        <v>0</v>
      </c>
      <c r="E118" s="106">
        <f t="shared" si="29"/>
        <v>0</v>
      </c>
      <c r="F118" s="108">
        <f t="shared" si="29"/>
        <v>0</v>
      </c>
      <c r="G118" s="108">
        <f t="shared" si="29"/>
        <v>0</v>
      </c>
      <c r="H118" s="106">
        <f t="shared" si="29"/>
        <v>0</v>
      </c>
      <c r="I118" s="106">
        <f t="shared" si="29"/>
        <v>0</v>
      </c>
      <c r="J118" s="108">
        <f t="shared" si="29"/>
        <v>0</v>
      </c>
      <c r="K118" s="108">
        <f t="shared" si="29"/>
        <v>0</v>
      </c>
      <c r="L118" s="106">
        <f t="shared" si="29"/>
        <v>0</v>
      </c>
      <c r="M118" s="106">
        <f t="shared" si="29"/>
        <v>0</v>
      </c>
      <c r="N118" s="108">
        <f t="shared" si="29"/>
        <v>0</v>
      </c>
      <c r="O118" s="108">
        <f t="shared" si="29"/>
        <v>0</v>
      </c>
      <c r="P118" s="106">
        <f t="shared" si="29"/>
        <v>0</v>
      </c>
      <c r="Q118" s="106">
        <f t="shared" si="29"/>
        <v>0</v>
      </c>
      <c r="R118" s="108">
        <f t="shared" si="29"/>
        <v>0</v>
      </c>
      <c r="S118" s="108">
        <f t="shared" si="29"/>
        <v>0</v>
      </c>
      <c r="T118" s="106">
        <f t="shared" si="29"/>
        <v>0</v>
      </c>
      <c r="U118" s="106">
        <f t="shared" si="29"/>
        <v>3067953</v>
      </c>
      <c r="V118" s="106">
        <f t="shared" si="29"/>
        <v>0</v>
      </c>
      <c r="W118" s="108">
        <f t="shared" si="29"/>
        <v>0</v>
      </c>
      <c r="X118" s="108">
        <f t="shared" si="29"/>
        <v>0</v>
      </c>
      <c r="Y118" s="106">
        <f t="shared" si="29"/>
        <v>3067953</v>
      </c>
      <c r="Z118" s="109">
        <f>+IF(X118&lt;&gt;0,+(Y118/X118)*100,0)</f>
        <v>0</v>
      </c>
      <c r="AA118" s="110">
        <f>SUM(AA116:AA117)</f>
        <v>0</v>
      </c>
    </row>
    <row r="119" spans="1:27" ht="12.75">
      <c r="A119" s="119" t="s">
        <v>49</v>
      </c>
      <c r="B119" s="120"/>
      <c r="C119" s="106">
        <v>8941147747</v>
      </c>
      <c r="D119" s="107"/>
      <c r="E119" s="106"/>
      <c r="F119" s="108">
        <v>148476096</v>
      </c>
      <c r="G119" s="108">
        <v>9800</v>
      </c>
      <c r="H119" s="106">
        <v>-7203556</v>
      </c>
      <c r="I119" s="106">
        <v>-2269195</v>
      </c>
      <c r="J119" s="108">
        <v>-9462951</v>
      </c>
      <c r="K119" s="108">
        <v>-11803412</v>
      </c>
      <c r="L119" s="106">
        <v>1042664</v>
      </c>
      <c r="M119" s="106">
        <v>1042664</v>
      </c>
      <c r="N119" s="108">
        <v>-9718084</v>
      </c>
      <c r="O119" s="108">
        <v>-68914892</v>
      </c>
      <c r="P119" s="106">
        <v>-5808266</v>
      </c>
      <c r="Q119" s="106">
        <v>63963810</v>
      </c>
      <c r="R119" s="108">
        <v>-10759348</v>
      </c>
      <c r="S119" s="108">
        <v>13984682</v>
      </c>
      <c r="T119" s="106">
        <v>-426640813</v>
      </c>
      <c r="U119" s="106">
        <v>9862794</v>
      </c>
      <c r="V119" s="106">
        <f>V23+V55+V87</f>
        <v>0</v>
      </c>
      <c r="W119" s="108">
        <f>J119+N119+R119+V119</f>
        <v>-29940383</v>
      </c>
      <c r="X119" s="108">
        <v>148476097</v>
      </c>
      <c r="Y119" s="106">
        <v>-581209817</v>
      </c>
      <c r="Z119" s="109">
        <v>-391.4501</v>
      </c>
      <c r="AA119" s="110">
        <v>148476096</v>
      </c>
    </row>
    <row r="120" spans="1:27" ht="12.75">
      <c r="A120" s="119" t="s">
        <v>50</v>
      </c>
      <c r="B120" s="97"/>
      <c r="C120" s="111"/>
      <c r="D120" s="112"/>
      <c r="E120" s="111">
        <v>345658350</v>
      </c>
      <c r="F120" s="113">
        <v>576357962</v>
      </c>
      <c r="G120" s="113"/>
      <c r="H120" s="111"/>
      <c r="I120" s="111"/>
      <c r="J120" s="113"/>
      <c r="K120" s="113"/>
      <c r="L120" s="111"/>
      <c r="M120" s="111"/>
      <c r="N120" s="113"/>
      <c r="O120" s="113"/>
      <c r="P120" s="111"/>
      <c r="Q120" s="111">
        <v>-242180</v>
      </c>
      <c r="R120" s="113">
        <v>-242180</v>
      </c>
      <c r="S120" s="113">
        <v>12646758</v>
      </c>
      <c r="T120" s="111">
        <v>11179395</v>
      </c>
      <c r="U120" s="111">
        <v>-764691</v>
      </c>
      <c r="V120" s="111">
        <f>V24+V56+V88</f>
        <v>0</v>
      </c>
      <c r="W120" s="113">
        <f>J120+N120+R120+V120</f>
        <v>-242180</v>
      </c>
      <c r="X120" s="113">
        <v>576357963</v>
      </c>
      <c r="Y120" s="111">
        <v>-553538681</v>
      </c>
      <c r="Z120" s="114">
        <v>-96.0408</v>
      </c>
      <c r="AA120" s="115">
        <v>576357962</v>
      </c>
    </row>
    <row r="121" spans="1:27" ht="12.75">
      <c r="A121" s="116" t="s">
        <v>92</v>
      </c>
      <c r="B121" s="97"/>
      <c r="C121" s="117">
        <f aca="true" t="shared" si="30" ref="C121:Y121">SUM(C119:C120)</f>
        <v>8941147747</v>
      </c>
      <c r="D121" s="121">
        <f t="shared" si="30"/>
        <v>0</v>
      </c>
      <c r="E121" s="117">
        <f t="shared" si="30"/>
        <v>345658350</v>
      </c>
      <c r="F121" s="118">
        <f t="shared" si="30"/>
        <v>724834058</v>
      </c>
      <c r="G121" s="118">
        <f t="shared" si="30"/>
        <v>9800</v>
      </c>
      <c r="H121" s="117">
        <f t="shared" si="30"/>
        <v>-7203556</v>
      </c>
      <c r="I121" s="117">
        <f t="shared" si="30"/>
        <v>-2269195</v>
      </c>
      <c r="J121" s="118">
        <f t="shared" si="30"/>
        <v>-9462951</v>
      </c>
      <c r="K121" s="118">
        <f t="shared" si="30"/>
        <v>-11803412</v>
      </c>
      <c r="L121" s="117">
        <f t="shared" si="30"/>
        <v>1042664</v>
      </c>
      <c r="M121" s="117">
        <f t="shared" si="30"/>
        <v>1042664</v>
      </c>
      <c r="N121" s="118">
        <f t="shared" si="30"/>
        <v>-9718084</v>
      </c>
      <c r="O121" s="118">
        <f t="shared" si="30"/>
        <v>-68914892</v>
      </c>
      <c r="P121" s="117">
        <f t="shared" si="30"/>
        <v>-5808266</v>
      </c>
      <c r="Q121" s="117">
        <f t="shared" si="30"/>
        <v>63721630</v>
      </c>
      <c r="R121" s="118">
        <f t="shared" si="30"/>
        <v>-11001528</v>
      </c>
      <c r="S121" s="118">
        <f t="shared" si="30"/>
        <v>26631440</v>
      </c>
      <c r="T121" s="117">
        <f t="shared" si="30"/>
        <v>-415461418</v>
      </c>
      <c r="U121" s="117">
        <f t="shared" si="30"/>
        <v>9098103</v>
      </c>
      <c r="V121" s="117">
        <f t="shared" si="30"/>
        <v>0</v>
      </c>
      <c r="W121" s="118">
        <f t="shared" si="30"/>
        <v>-30182563</v>
      </c>
      <c r="X121" s="118">
        <f t="shared" si="30"/>
        <v>724834060</v>
      </c>
      <c r="Y121" s="117">
        <f t="shared" si="30"/>
        <v>-1134748498</v>
      </c>
      <c r="Z121" s="122">
        <f>+IF(X121&lt;&gt;0,+(Y121/X121)*100,0)</f>
        <v>-156.55286645884163</v>
      </c>
      <c r="AA121" s="123">
        <f>SUM(AA119:AA120)</f>
        <v>724834058</v>
      </c>
    </row>
    <row r="122" spans="1:27" ht="12.75">
      <c r="A122" s="124" t="s">
        <v>51</v>
      </c>
      <c r="B122" s="97"/>
      <c r="C122" s="106">
        <v>-1063858942</v>
      </c>
      <c r="D122" s="107"/>
      <c r="E122" s="106"/>
      <c r="F122" s="108">
        <v>13554250</v>
      </c>
      <c r="G122" s="108"/>
      <c r="H122" s="106">
        <v>-14495</v>
      </c>
      <c r="I122" s="106">
        <v>14495</v>
      </c>
      <c r="J122" s="108"/>
      <c r="K122" s="108"/>
      <c r="L122" s="106"/>
      <c r="M122" s="106"/>
      <c r="N122" s="108"/>
      <c r="O122" s="108"/>
      <c r="P122" s="106"/>
      <c r="Q122" s="106"/>
      <c r="R122" s="108"/>
      <c r="S122" s="108"/>
      <c r="T122" s="106"/>
      <c r="U122" s="106">
        <v>-622891</v>
      </c>
      <c r="V122" s="106">
        <f>V26+V58+V90</f>
        <v>0</v>
      </c>
      <c r="W122" s="108">
        <f>J122+N122+R122+V122</f>
        <v>0</v>
      </c>
      <c r="X122" s="108">
        <v>13554251</v>
      </c>
      <c r="Y122" s="106">
        <v>-14177142</v>
      </c>
      <c r="Z122" s="109">
        <v>-104.5955</v>
      </c>
      <c r="AA122" s="110">
        <v>13554250</v>
      </c>
    </row>
    <row r="123" spans="1:27" ht="12.75">
      <c r="A123" s="119" t="s">
        <v>52</v>
      </c>
      <c r="B123" s="97"/>
      <c r="C123" s="13"/>
      <c r="D123" s="14"/>
      <c r="E123" s="13"/>
      <c r="F123" s="15"/>
      <c r="G123" s="15"/>
      <c r="H123" s="13"/>
      <c r="I123" s="13"/>
      <c r="J123" s="15"/>
      <c r="K123" s="15"/>
      <c r="L123" s="13"/>
      <c r="M123" s="13"/>
      <c r="N123" s="15"/>
      <c r="O123" s="15"/>
      <c r="P123" s="13"/>
      <c r="Q123" s="13"/>
      <c r="R123" s="15"/>
      <c r="S123" s="15"/>
      <c r="T123" s="13"/>
      <c r="U123" s="13"/>
      <c r="V123" s="13">
        <f>V27+V59+V91</f>
        <v>0</v>
      </c>
      <c r="W123" s="15">
        <f>J123+N123+R123+V123</f>
        <v>0</v>
      </c>
      <c r="X123" s="15"/>
      <c r="Y123" s="13"/>
      <c r="Z123" s="2"/>
      <c r="AA123" s="23"/>
    </row>
    <row r="124" spans="1:27" ht="12.75">
      <c r="A124" s="119" t="s">
        <v>53</v>
      </c>
      <c r="B124" s="97"/>
      <c r="C124" s="111"/>
      <c r="D124" s="112"/>
      <c r="E124" s="111">
        <v>150000000</v>
      </c>
      <c r="F124" s="113"/>
      <c r="G124" s="113"/>
      <c r="H124" s="111"/>
      <c r="I124" s="111"/>
      <c r="J124" s="113"/>
      <c r="K124" s="113"/>
      <c r="L124" s="111"/>
      <c r="M124" s="111"/>
      <c r="N124" s="113"/>
      <c r="O124" s="113"/>
      <c r="P124" s="111"/>
      <c r="Q124" s="111"/>
      <c r="R124" s="113"/>
      <c r="S124" s="113"/>
      <c r="T124" s="111">
        <v>29013736</v>
      </c>
      <c r="U124" s="111">
        <v>8317705</v>
      </c>
      <c r="V124" s="111">
        <f>V28+V60+V92</f>
        <v>0</v>
      </c>
      <c r="W124" s="113">
        <f>J124+N124+R124+V124</f>
        <v>0</v>
      </c>
      <c r="X124" s="113"/>
      <c r="Y124" s="111">
        <v>37331441</v>
      </c>
      <c r="Z124" s="114"/>
      <c r="AA124" s="115"/>
    </row>
    <row r="125" spans="1:27" ht="12.75">
      <c r="A125" s="116" t="s">
        <v>54</v>
      </c>
      <c r="B125" s="97"/>
      <c r="C125" s="106">
        <f aca="true" t="shared" si="31" ref="C125:Y125">SUM(C123:C124)</f>
        <v>0</v>
      </c>
      <c r="D125" s="107">
        <f t="shared" si="31"/>
        <v>0</v>
      </c>
      <c r="E125" s="106">
        <f t="shared" si="31"/>
        <v>150000000</v>
      </c>
      <c r="F125" s="108">
        <f t="shared" si="31"/>
        <v>0</v>
      </c>
      <c r="G125" s="108">
        <f t="shared" si="31"/>
        <v>0</v>
      </c>
      <c r="H125" s="106">
        <f t="shared" si="31"/>
        <v>0</v>
      </c>
      <c r="I125" s="106">
        <f t="shared" si="31"/>
        <v>0</v>
      </c>
      <c r="J125" s="108">
        <f t="shared" si="31"/>
        <v>0</v>
      </c>
      <c r="K125" s="108">
        <f t="shared" si="31"/>
        <v>0</v>
      </c>
      <c r="L125" s="106">
        <f t="shared" si="31"/>
        <v>0</v>
      </c>
      <c r="M125" s="106">
        <f t="shared" si="31"/>
        <v>0</v>
      </c>
      <c r="N125" s="108">
        <f t="shared" si="31"/>
        <v>0</v>
      </c>
      <c r="O125" s="108">
        <f t="shared" si="31"/>
        <v>0</v>
      </c>
      <c r="P125" s="106">
        <f t="shared" si="31"/>
        <v>0</v>
      </c>
      <c r="Q125" s="106">
        <f t="shared" si="31"/>
        <v>0</v>
      </c>
      <c r="R125" s="108">
        <f t="shared" si="31"/>
        <v>0</v>
      </c>
      <c r="S125" s="108">
        <f t="shared" si="31"/>
        <v>0</v>
      </c>
      <c r="T125" s="106">
        <f t="shared" si="31"/>
        <v>29013736</v>
      </c>
      <c r="U125" s="106">
        <f t="shared" si="31"/>
        <v>8317705</v>
      </c>
      <c r="V125" s="106">
        <f t="shared" si="31"/>
        <v>0</v>
      </c>
      <c r="W125" s="108">
        <f t="shared" si="31"/>
        <v>0</v>
      </c>
      <c r="X125" s="108">
        <f t="shared" si="31"/>
        <v>0</v>
      </c>
      <c r="Y125" s="106">
        <f t="shared" si="31"/>
        <v>37331441</v>
      </c>
      <c r="Z125" s="109">
        <f>+IF(X125&lt;&gt;0,+(Y125/X125)*100,0)</f>
        <v>0</v>
      </c>
      <c r="AA125" s="110">
        <f>SUM(AA123:AA124)</f>
        <v>0</v>
      </c>
    </row>
    <row r="126" spans="1:27" ht="12.75">
      <c r="A126" s="125" t="s">
        <v>55</v>
      </c>
      <c r="B126" s="97"/>
      <c r="C126" s="13"/>
      <c r="D126" s="14"/>
      <c r="E126" s="13">
        <v>139067879</v>
      </c>
      <c r="F126" s="15">
        <v>239857325</v>
      </c>
      <c r="G126" s="15">
        <v>4429879</v>
      </c>
      <c r="H126" s="13">
        <v>-4429879</v>
      </c>
      <c r="I126" s="13">
        <v>1246298</v>
      </c>
      <c r="J126" s="15">
        <v>1246298</v>
      </c>
      <c r="K126" s="15">
        <v>-1246298</v>
      </c>
      <c r="L126" s="13"/>
      <c r="M126" s="13"/>
      <c r="N126" s="15">
        <v>-1246298</v>
      </c>
      <c r="O126" s="15">
        <v>3362166</v>
      </c>
      <c r="P126" s="13"/>
      <c r="Q126" s="13">
        <v>7748197</v>
      </c>
      <c r="R126" s="15">
        <v>11110363</v>
      </c>
      <c r="S126" s="15">
        <v>-6422595</v>
      </c>
      <c r="T126" s="13">
        <v>18743128</v>
      </c>
      <c r="U126" s="13">
        <v>72994800</v>
      </c>
      <c r="V126" s="13">
        <f>V30+V62+V94</f>
        <v>0</v>
      </c>
      <c r="W126" s="15">
        <f aca="true" t="shared" si="32" ref="W126:W131">J126+N126+R126+V126</f>
        <v>11110363</v>
      </c>
      <c r="X126" s="15">
        <v>239857324</v>
      </c>
      <c r="Y126" s="13">
        <v>-143431628</v>
      </c>
      <c r="Z126" s="2">
        <v>-59.7987</v>
      </c>
      <c r="AA126" s="23">
        <v>239857325</v>
      </c>
    </row>
    <row r="127" spans="1:27" ht="12.75">
      <c r="A127" s="124" t="s">
        <v>56</v>
      </c>
      <c r="B127" s="97"/>
      <c r="C127" s="106">
        <v>6799123253</v>
      </c>
      <c r="D127" s="107"/>
      <c r="E127" s="106">
        <v>7395907</v>
      </c>
      <c r="F127" s="108">
        <v>27550466</v>
      </c>
      <c r="G127" s="108"/>
      <c r="H127" s="106">
        <v>3579147</v>
      </c>
      <c r="I127" s="106">
        <v>-6771113</v>
      </c>
      <c r="J127" s="108">
        <v>-3191966</v>
      </c>
      <c r="K127" s="108">
        <v>-31694116</v>
      </c>
      <c r="L127" s="106">
        <v>-458769624</v>
      </c>
      <c r="M127" s="106">
        <v>-458769624</v>
      </c>
      <c r="N127" s="108">
        <v>-949233364</v>
      </c>
      <c r="O127" s="108">
        <v>-56442903</v>
      </c>
      <c r="P127" s="106">
        <v>-84039816</v>
      </c>
      <c r="Q127" s="106">
        <v>-329672483</v>
      </c>
      <c r="R127" s="108">
        <v>-470155202</v>
      </c>
      <c r="S127" s="108">
        <v>-73189406</v>
      </c>
      <c r="T127" s="106">
        <v>3778096898</v>
      </c>
      <c r="U127" s="106">
        <v>-1705970629</v>
      </c>
      <c r="V127" s="106">
        <f>V31+V63+V95</f>
        <v>0</v>
      </c>
      <c r="W127" s="108">
        <f t="shared" si="32"/>
        <v>-1422580532</v>
      </c>
      <c r="X127" s="108">
        <v>27550461</v>
      </c>
      <c r="Y127" s="106">
        <v>548805870</v>
      </c>
      <c r="Z127" s="109">
        <v>1992.0025</v>
      </c>
      <c r="AA127" s="110">
        <v>27550466</v>
      </c>
    </row>
    <row r="128" spans="1:27" ht="12.75">
      <c r="A128" s="124" t="s">
        <v>57</v>
      </c>
      <c r="B128" s="97"/>
      <c r="C128" s="106"/>
      <c r="D128" s="107"/>
      <c r="E128" s="106">
        <v>108750000</v>
      </c>
      <c r="F128" s="108">
        <v>199586129</v>
      </c>
      <c r="G128" s="108">
        <v>1018792</v>
      </c>
      <c r="H128" s="106">
        <v>-1018792</v>
      </c>
      <c r="I128" s="106"/>
      <c r="J128" s="108"/>
      <c r="K128" s="108"/>
      <c r="L128" s="106"/>
      <c r="M128" s="106"/>
      <c r="N128" s="108"/>
      <c r="O128" s="108">
        <v>-7050862</v>
      </c>
      <c r="P128" s="106"/>
      <c r="Q128" s="106">
        <v>1843495</v>
      </c>
      <c r="R128" s="108">
        <v>-5207367</v>
      </c>
      <c r="S128" s="108">
        <v>6337548</v>
      </c>
      <c r="T128" s="106">
        <v>7316674</v>
      </c>
      <c r="U128" s="106">
        <v>29533034</v>
      </c>
      <c r="V128" s="106">
        <f>V32+V64+V96</f>
        <v>0</v>
      </c>
      <c r="W128" s="108">
        <f t="shared" si="32"/>
        <v>-5207367</v>
      </c>
      <c r="X128" s="108">
        <v>199586135</v>
      </c>
      <c r="Y128" s="106">
        <v>-161606246</v>
      </c>
      <c r="Z128" s="109">
        <v>-80.9707</v>
      </c>
      <c r="AA128" s="110">
        <v>199586129</v>
      </c>
    </row>
    <row r="129" spans="1:27" ht="12.75">
      <c r="A129" s="125" t="s">
        <v>58</v>
      </c>
      <c r="B129" s="120"/>
      <c r="C129" s="106"/>
      <c r="D129" s="107"/>
      <c r="E129" s="106">
        <v>63000000</v>
      </c>
      <c r="F129" s="108">
        <v>61423393</v>
      </c>
      <c r="G129" s="108"/>
      <c r="H129" s="106"/>
      <c r="I129" s="106"/>
      <c r="J129" s="108"/>
      <c r="K129" s="108"/>
      <c r="L129" s="106"/>
      <c r="M129" s="106"/>
      <c r="N129" s="108"/>
      <c r="O129" s="108">
        <v>12416277</v>
      </c>
      <c r="P129" s="106"/>
      <c r="Q129" s="106"/>
      <c r="R129" s="108">
        <v>12416277</v>
      </c>
      <c r="S129" s="108">
        <v>61883057</v>
      </c>
      <c r="T129" s="106">
        <v>4734154</v>
      </c>
      <c r="U129" s="106">
        <v>61115601</v>
      </c>
      <c r="V129" s="106">
        <f>V33+V65+V97</f>
        <v>0</v>
      </c>
      <c r="W129" s="108">
        <f t="shared" si="32"/>
        <v>12416277</v>
      </c>
      <c r="X129" s="108">
        <v>61423392</v>
      </c>
      <c r="Y129" s="106">
        <v>78725697</v>
      </c>
      <c r="Z129" s="109">
        <v>128.1689</v>
      </c>
      <c r="AA129" s="110">
        <v>61423393</v>
      </c>
    </row>
    <row r="130" spans="1:27" ht="12.75">
      <c r="A130" s="124" t="s">
        <v>59</v>
      </c>
      <c r="B130" s="97"/>
      <c r="C130" s="106"/>
      <c r="D130" s="107"/>
      <c r="E130" s="106"/>
      <c r="F130" s="108"/>
      <c r="G130" s="108"/>
      <c r="H130" s="106"/>
      <c r="I130" s="106"/>
      <c r="J130" s="108"/>
      <c r="K130" s="108"/>
      <c r="L130" s="106"/>
      <c r="M130" s="106"/>
      <c r="N130" s="108"/>
      <c r="O130" s="108"/>
      <c r="P130" s="106"/>
      <c r="Q130" s="106"/>
      <c r="R130" s="108"/>
      <c r="S130" s="108"/>
      <c r="T130" s="106"/>
      <c r="U130" s="106"/>
      <c r="V130" s="106"/>
      <c r="W130" s="108">
        <f t="shared" si="32"/>
        <v>0</v>
      </c>
      <c r="X130" s="108"/>
      <c r="Y130" s="106"/>
      <c r="Z130" s="109"/>
      <c r="AA130" s="110"/>
    </row>
    <row r="131" spans="1:27" ht="12.75">
      <c r="A131" s="124" t="s">
        <v>60</v>
      </c>
      <c r="B131" s="97"/>
      <c r="C131" s="111"/>
      <c r="D131" s="112"/>
      <c r="E131" s="111"/>
      <c r="F131" s="113"/>
      <c r="G131" s="113"/>
      <c r="H131" s="111"/>
      <c r="I131" s="111"/>
      <c r="J131" s="113"/>
      <c r="K131" s="113"/>
      <c r="L131" s="111"/>
      <c r="M131" s="111"/>
      <c r="N131" s="113"/>
      <c r="O131" s="113"/>
      <c r="P131" s="111"/>
      <c r="Q131" s="111"/>
      <c r="R131" s="113"/>
      <c r="S131" s="113"/>
      <c r="T131" s="111"/>
      <c r="U131" s="111"/>
      <c r="V131" s="111"/>
      <c r="W131" s="113">
        <f t="shared" si="32"/>
        <v>0</v>
      </c>
      <c r="X131" s="113"/>
      <c r="Y131" s="111"/>
      <c r="Z131" s="114"/>
      <c r="AA131" s="115"/>
    </row>
    <row r="132" spans="1:27" ht="12.75">
      <c r="A132" s="127" t="s">
        <v>67</v>
      </c>
      <c r="B132" s="128"/>
      <c r="C132" s="129">
        <f aca="true" t="shared" si="33" ref="C132:Y132">+C5+C37+C69</f>
        <v>-2925831381</v>
      </c>
      <c r="D132" s="130">
        <f t="shared" si="33"/>
        <v>0</v>
      </c>
      <c r="E132" s="129">
        <f t="shared" si="33"/>
        <v>4246464401</v>
      </c>
      <c r="F132" s="131">
        <f t="shared" si="33"/>
        <v>3695117615</v>
      </c>
      <c r="G132" s="131">
        <f t="shared" si="33"/>
        <v>113928063</v>
      </c>
      <c r="H132" s="129">
        <f t="shared" si="33"/>
        <v>-90181528</v>
      </c>
      <c r="I132" s="129">
        <f t="shared" si="33"/>
        <v>83509053</v>
      </c>
      <c r="J132" s="131">
        <f t="shared" si="33"/>
        <v>107255588</v>
      </c>
      <c r="K132" s="131">
        <f t="shared" si="33"/>
        <v>-177000942</v>
      </c>
      <c r="L132" s="129">
        <f t="shared" si="33"/>
        <v>-446448866</v>
      </c>
      <c r="M132" s="129">
        <f t="shared" si="33"/>
        <v>-446448866</v>
      </c>
      <c r="N132" s="131">
        <f t="shared" si="33"/>
        <v>-1069898674</v>
      </c>
      <c r="O132" s="131">
        <f t="shared" si="33"/>
        <v>-29240006</v>
      </c>
      <c r="P132" s="129">
        <f t="shared" si="33"/>
        <v>-89381161</v>
      </c>
      <c r="Q132" s="129">
        <f t="shared" si="33"/>
        <v>6320332</v>
      </c>
      <c r="R132" s="131">
        <f t="shared" si="33"/>
        <v>-112300835</v>
      </c>
      <c r="S132" s="131">
        <f t="shared" si="33"/>
        <v>-146289852</v>
      </c>
      <c r="T132" s="129">
        <f t="shared" si="33"/>
        <v>12590466898</v>
      </c>
      <c r="U132" s="129">
        <f t="shared" si="33"/>
        <v>-967751061</v>
      </c>
      <c r="V132" s="129">
        <f t="shared" si="33"/>
        <v>0</v>
      </c>
      <c r="W132" s="131">
        <f t="shared" si="33"/>
        <v>-1074943921</v>
      </c>
      <c r="X132" s="131">
        <f t="shared" si="33"/>
        <v>3695117618</v>
      </c>
      <c r="Y132" s="129">
        <f t="shared" si="33"/>
        <v>6706364446</v>
      </c>
      <c r="Z132" s="132">
        <f>+IF(X132&lt;&gt;0,+(Y132/X132)*100,0)</f>
        <v>181.49258397977198</v>
      </c>
      <c r="AA132" s="133">
        <f>+AA5+AA37+AA69</f>
        <v>3695117615</v>
      </c>
    </row>
    <row r="133" spans="1:27" ht="4.5" customHeight="1">
      <c r="A133" s="134"/>
      <c r="B133" s="97"/>
      <c r="C133" s="135"/>
      <c r="D133" s="136"/>
      <c r="E133" s="135"/>
      <c r="F133" s="137"/>
      <c r="G133" s="137"/>
      <c r="H133" s="135"/>
      <c r="I133" s="135"/>
      <c r="J133" s="137"/>
      <c r="K133" s="137"/>
      <c r="L133" s="135"/>
      <c r="M133" s="135"/>
      <c r="N133" s="137"/>
      <c r="O133" s="137"/>
      <c r="P133" s="135"/>
      <c r="Q133" s="135"/>
      <c r="R133" s="137"/>
      <c r="S133" s="137"/>
      <c r="T133" s="135"/>
      <c r="U133" s="135"/>
      <c r="V133" s="135"/>
      <c r="W133" s="137"/>
      <c r="X133" s="137"/>
      <c r="Y133" s="135"/>
      <c r="Z133" s="138"/>
      <c r="AA133" s="139"/>
    </row>
    <row r="134" spans="1:27" ht="12.75">
      <c r="A134" s="140" t="s">
        <v>68</v>
      </c>
      <c r="B134" s="97" t="s">
        <v>69</v>
      </c>
      <c r="C134" s="98">
        <f aca="true" t="shared" si="34" ref="C134:Y134">C144+C147+C148+C151+C154+C155+SUM(C158:C164)</f>
        <v>1257971436</v>
      </c>
      <c r="D134" s="99">
        <f t="shared" si="34"/>
        <v>0</v>
      </c>
      <c r="E134" s="98">
        <f t="shared" si="34"/>
        <v>1633904591</v>
      </c>
      <c r="F134" s="100">
        <f t="shared" si="34"/>
        <v>1570522607</v>
      </c>
      <c r="G134" s="100">
        <f t="shared" si="34"/>
        <v>11447621</v>
      </c>
      <c r="H134" s="98">
        <f t="shared" si="34"/>
        <v>50440679</v>
      </c>
      <c r="I134" s="98">
        <f t="shared" si="34"/>
        <v>54659440</v>
      </c>
      <c r="J134" s="100">
        <f t="shared" si="34"/>
        <v>116547740</v>
      </c>
      <c r="K134" s="100">
        <f t="shared" si="34"/>
        <v>99759554</v>
      </c>
      <c r="L134" s="98">
        <f t="shared" si="34"/>
        <v>61657801</v>
      </c>
      <c r="M134" s="98">
        <f t="shared" si="34"/>
        <v>61657801</v>
      </c>
      <c r="N134" s="100">
        <f t="shared" si="34"/>
        <v>223075156</v>
      </c>
      <c r="O134" s="100">
        <f t="shared" si="34"/>
        <v>52150812</v>
      </c>
      <c r="P134" s="98">
        <f t="shared" si="34"/>
        <v>70071279</v>
      </c>
      <c r="Q134" s="98">
        <f t="shared" si="34"/>
        <v>85759144</v>
      </c>
      <c r="R134" s="100">
        <f t="shared" si="34"/>
        <v>207981235</v>
      </c>
      <c r="S134" s="100">
        <f t="shared" si="34"/>
        <v>23215058</v>
      </c>
      <c r="T134" s="98">
        <f t="shared" si="34"/>
        <v>48388606</v>
      </c>
      <c r="U134" s="98">
        <f t="shared" si="34"/>
        <v>133851330</v>
      </c>
      <c r="V134" s="98">
        <f t="shared" si="34"/>
        <v>205454994</v>
      </c>
      <c r="W134" s="100">
        <f t="shared" si="34"/>
        <v>753059125</v>
      </c>
      <c r="X134" s="100">
        <f t="shared" si="34"/>
        <v>1570522617</v>
      </c>
      <c r="Y134" s="98">
        <f t="shared" si="34"/>
        <v>-817463492</v>
      </c>
      <c r="Z134" s="101">
        <f>+IF(X134&lt;&gt;0,+(Y134/X134)*100,0)</f>
        <v>-52.05041195532175</v>
      </c>
      <c r="AA134" s="102">
        <f>AA144+AA147+AA148+AA151+AA154+AA155+SUM(AA158:AA164)</f>
        <v>1570522607</v>
      </c>
    </row>
    <row r="135" spans="1:27" ht="12.75">
      <c r="A135" s="104" t="s">
        <v>33</v>
      </c>
      <c r="B135" s="105"/>
      <c r="C135" s="106">
        <v>174617565</v>
      </c>
      <c r="D135" s="107"/>
      <c r="E135" s="106">
        <v>187486278</v>
      </c>
      <c r="F135" s="108">
        <v>162718616</v>
      </c>
      <c r="G135" s="108">
        <v>53132</v>
      </c>
      <c r="H135" s="106">
        <v>1477460</v>
      </c>
      <c r="I135" s="106">
        <v>15021107</v>
      </c>
      <c r="J135" s="108">
        <v>16551699</v>
      </c>
      <c r="K135" s="108">
        <v>20575407</v>
      </c>
      <c r="L135" s="106">
        <v>5542068</v>
      </c>
      <c r="M135" s="106">
        <v>5542068</v>
      </c>
      <c r="N135" s="108">
        <v>31659543</v>
      </c>
      <c r="O135" s="108">
        <v>4741283</v>
      </c>
      <c r="P135" s="106">
        <v>15648227</v>
      </c>
      <c r="Q135" s="106">
        <v>10424615</v>
      </c>
      <c r="R135" s="108">
        <v>30814125</v>
      </c>
      <c r="S135" s="108">
        <v>887913</v>
      </c>
      <c r="T135" s="106">
        <v>3298046</v>
      </c>
      <c r="U135" s="106">
        <v>18286972</v>
      </c>
      <c r="V135" s="106">
        <v>22472931</v>
      </c>
      <c r="W135" s="108">
        <v>101498298</v>
      </c>
      <c r="X135" s="108">
        <v>162718665</v>
      </c>
      <c r="Y135" s="106">
        <v>-61220367</v>
      </c>
      <c r="Z135" s="109">
        <v>-37.6234</v>
      </c>
      <c r="AA135" s="110">
        <v>162718616</v>
      </c>
    </row>
    <row r="136" spans="1:27" ht="12.75">
      <c r="A136" s="104" t="s">
        <v>34</v>
      </c>
      <c r="B136" s="105"/>
      <c r="C136" s="106">
        <v>19658207</v>
      </c>
      <c r="D136" s="107"/>
      <c r="E136" s="106">
        <v>21404163</v>
      </c>
      <c r="F136" s="108">
        <v>21404163</v>
      </c>
      <c r="G136" s="108">
        <v>6020</v>
      </c>
      <c r="H136" s="106">
        <v>93555</v>
      </c>
      <c r="I136" s="106">
        <v>208578</v>
      </c>
      <c r="J136" s="108">
        <v>308153</v>
      </c>
      <c r="K136" s="108">
        <v>91859</v>
      </c>
      <c r="L136" s="106">
        <v>2579107</v>
      </c>
      <c r="M136" s="106">
        <v>2579107</v>
      </c>
      <c r="N136" s="108">
        <v>5250073</v>
      </c>
      <c r="O136" s="108">
        <v>40093</v>
      </c>
      <c r="P136" s="106">
        <v>4468954</v>
      </c>
      <c r="Q136" s="106">
        <v>983859</v>
      </c>
      <c r="R136" s="108">
        <v>5492906</v>
      </c>
      <c r="S136" s="108">
        <v>154091</v>
      </c>
      <c r="T136" s="106">
        <v>-12611</v>
      </c>
      <c r="U136" s="106">
        <v>3718944</v>
      </c>
      <c r="V136" s="106">
        <v>3860424</v>
      </c>
      <c r="W136" s="108">
        <v>14911556</v>
      </c>
      <c r="X136" s="108">
        <v>21404191</v>
      </c>
      <c r="Y136" s="106">
        <v>-6492635</v>
      </c>
      <c r="Z136" s="109">
        <v>-30.3335</v>
      </c>
      <c r="AA136" s="110">
        <v>21404163</v>
      </c>
    </row>
    <row r="137" spans="1:27" ht="12.75">
      <c r="A137" s="104" t="s">
        <v>35</v>
      </c>
      <c r="B137" s="105"/>
      <c r="C137" s="106">
        <v>335023840</v>
      </c>
      <c r="D137" s="107"/>
      <c r="E137" s="106">
        <v>370601480</v>
      </c>
      <c r="F137" s="108">
        <v>380598710</v>
      </c>
      <c r="G137" s="108">
        <v>988026</v>
      </c>
      <c r="H137" s="106">
        <v>8491287</v>
      </c>
      <c r="I137" s="106">
        <v>9463933</v>
      </c>
      <c r="J137" s="108">
        <v>18943246</v>
      </c>
      <c r="K137" s="108">
        <v>16268853</v>
      </c>
      <c r="L137" s="106">
        <v>12336517</v>
      </c>
      <c r="M137" s="106">
        <v>12336517</v>
      </c>
      <c r="N137" s="108">
        <v>40941887</v>
      </c>
      <c r="O137" s="108">
        <v>8778368</v>
      </c>
      <c r="P137" s="106">
        <v>8248977</v>
      </c>
      <c r="Q137" s="106">
        <v>5311183</v>
      </c>
      <c r="R137" s="108">
        <v>22338528</v>
      </c>
      <c r="S137" s="108">
        <v>4377697</v>
      </c>
      <c r="T137" s="106">
        <v>12330646</v>
      </c>
      <c r="U137" s="106">
        <v>37964768</v>
      </c>
      <c r="V137" s="106">
        <v>54673111</v>
      </c>
      <c r="W137" s="108">
        <v>136896772</v>
      </c>
      <c r="X137" s="108">
        <v>380598635</v>
      </c>
      <c r="Y137" s="106">
        <v>-243701863</v>
      </c>
      <c r="Z137" s="109">
        <v>-64.0312</v>
      </c>
      <c r="AA137" s="110">
        <v>380598710</v>
      </c>
    </row>
    <row r="138" spans="1:27" ht="12.75">
      <c r="A138" s="104" t="s">
        <v>36</v>
      </c>
      <c r="B138" s="105"/>
      <c r="C138" s="106">
        <v>114906999</v>
      </c>
      <c r="D138" s="107"/>
      <c r="E138" s="106">
        <v>215762721</v>
      </c>
      <c r="F138" s="108">
        <v>224135211</v>
      </c>
      <c r="G138" s="108">
        <v>9992</v>
      </c>
      <c r="H138" s="106">
        <v>1218718</v>
      </c>
      <c r="I138" s="106">
        <v>2870822</v>
      </c>
      <c r="J138" s="108">
        <v>4099532</v>
      </c>
      <c r="K138" s="108">
        <v>1281041</v>
      </c>
      <c r="L138" s="106">
        <v>3169872</v>
      </c>
      <c r="M138" s="106">
        <v>3169872</v>
      </c>
      <c r="N138" s="108">
        <v>7620785</v>
      </c>
      <c r="O138" s="108">
        <v>641979</v>
      </c>
      <c r="P138" s="106">
        <v>596605</v>
      </c>
      <c r="Q138" s="106">
        <v>1714459</v>
      </c>
      <c r="R138" s="108">
        <v>2953043</v>
      </c>
      <c r="S138" s="108">
        <v>9809</v>
      </c>
      <c r="T138" s="106">
        <v>194649</v>
      </c>
      <c r="U138" s="106">
        <v>793993</v>
      </c>
      <c r="V138" s="106">
        <v>998451</v>
      </c>
      <c r="W138" s="108">
        <v>15671811</v>
      </c>
      <c r="X138" s="108">
        <v>224135237</v>
      </c>
      <c r="Y138" s="106">
        <v>-208463426</v>
      </c>
      <c r="Z138" s="109">
        <v>-93.0079</v>
      </c>
      <c r="AA138" s="110">
        <v>224135211</v>
      </c>
    </row>
    <row r="139" spans="1:27" ht="12.75">
      <c r="A139" s="104" t="s">
        <v>37</v>
      </c>
      <c r="B139" s="105"/>
      <c r="C139" s="106">
        <v>117548715</v>
      </c>
      <c r="D139" s="107"/>
      <c r="E139" s="106">
        <v>151582151</v>
      </c>
      <c r="F139" s="108">
        <v>153701128</v>
      </c>
      <c r="G139" s="108">
        <v>613954</v>
      </c>
      <c r="H139" s="106">
        <v>11648300</v>
      </c>
      <c r="I139" s="106">
        <v>11114958</v>
      </c>
      <c r="J139" s="108">
        <v>23377212</v>
      </c>
      <c r="K139" s="108">
        <v>14791451</v>
      </c>
      <c r="L139" s="106">
        <v>15991591</v>
      </c>
      <c r="M139" s="106">
        <v>15991591</v>
      </c>
      <c r="N139" s="108">
        <v>46774633</v>
      </c>
      <c r="O139" s="108">
        <v>6486829</v>
      </c>
      <c r="P139" s="106">
        <v>10144886</v>
      </c>
      <c r="Q139" s="106">
        <v>17909169</v>
      </c>
      <c r="R139" s="108">
        <v>34540884</v>
      </c>
      <c r="S139" s="108">
        <v>4882157</v>
      </c>
      <c r="T139" s="106">
        <v>9534395</v>
      </c>
      <c r="U139" s="106">
        <v>19311348</v>
      </c>
      <c r="V139" s="106">
        <v>33727900</v>
      </c>
      <c r="W139" s="108">
        <v>138420629</v>
      </c>
      <c r="X139" s="108">
        <v>153701103</v>
      </c>
      <c r="Y139" s="106">
        <v>-15280474</v>
      </c>
      <c r="Z139" s="109">
        <v>-9.9417</v>
      </c>
      <c r="AA139" s="110">
        <v>153701128</v>
      </c>
    </row>
    <row r="140" spans="1:27" ht="12.75">
      <c r="A140" s="104" t="s">
        <v>38</v>
      </c>
      <c r="B140" s="105"/>
      <c r="C140" s="106">
        <v>6654280</v>
      </c>
      <c r="D140" s="107"/>
      <c r="E140" s="106">
        <v>10905423</v>
      </c>
      <c r="F140" s="108">
        <v>10905539</v>
      </c>
      <c r="G140" s="108"/>
      <c r="H140" s="106"/>
      <c r="I140" s="106"/>
      <c r="J140" s="108"/>
      <c r="K140" s="108"/>
      <c r="L140" s="106"/>
      <c r="M140" s="106"/>
      <c r="N140" s="108"/>
      <c r="O140" s="108"/>
      <c r="P140" s="106"/>
      <c r="Q140" s="106"/>
      <c r="R140" s="108"/>
      <c r="S140" s="108"/>
      <c r="T140" s="106"/>
      <c r="U140" s="106"/>
      <c r="V140" s="106"/>
      <c r="W140" s="108"/>
      <c r="X140" s="108">
        <v>10905535</v>
      </c>
      <c r="Y140" s="106">
        <v>-10905535</v>
      </c>
      <c r="Z140" s="109">
        <v>-100</v>
      </c>
      <c r="AA140" s="110">
        <v>10905539</v>
      </c>
    </row>
    <row r="141" spans="1:27" ht="12.75">
      <c r="A141" s="104" t="s">
        <v>39</v>
      </c>
      <c r="B141" s="97"/>
      <c r="C141" s="106"/>
      <c r="D141" s="107"/>
      <c r="E141" s="106">
        <v>265404</v>
      </c>
      <c r="F141" s="108">
        <v>1860404</v>
      </c>
      <c r="G141" s="108"/>
      <c r="H141" s="106"/>
      <c r="I141" s="106"/>
      <c r="J141" s="108"/>
      <c r="K141" s="108"/>
      <c r="L141" s="106"/>
      <c r="M141" s="106"/>
      <c r="N141" s="108"/>
      <c r="O141" s="108"/>
      <c r="P141" s="106"/>
      <c r="Q141" s="106"/>
      <c r="R141" s="108"/>
      <c r="S141" s="108"/>
      <c r="T141" s="106"/>
      <c r="U141" s="106"/>
      <c r="V141" s="106"/>
      <c r="W141" s="108"/>
      <c r="X141" s="108">
        <v>1860403</v>
      </c>
      <c r="Y141" s="106">
        <v>-1860403</v>
      </c>
      <c r="Z141" s="109">
        <v>-100</v>
      </c>
      <c r="AA141" s="110">
        <v>1860404</v>
      </c>
    </row>
    <row r="142" spans="1:27" ht="12.75">
      <c r="A142" s="104" t="s">
        <v>40</v>
      </c>
      <c r="B142" s="97"/>
      <c r="C142" s="13"/>
      <c r="D142" s="14"/>
      <c r="E142" s="13"/>
      <c r="F142" s="15"/>
      <c r="G142" s="15"/>
      <c r="H142" s="13"/>
      <c r="I142" s="13"/>
      <c r="J142" s="15"/>
      <c r="K142" s="15"/>
      <c r="L142" s="13"/>
      <c r="M142" s="13"/>
      <c r="N142" s="15"/>
      <c r="O142" s="15"/>
      <c r="P142" s="13"/>
      <c r="Q142" s="13"/>
      <c r="R142" s="15"/>
      <c r="S142" s="15"/>
      <c r="T142" s="13"/>
      <c r="U142" s="13"/>
      <c r="V142" s="13"/>
      <c r="W142" s="15"/>
      <c r="X142" s="15"/>
      <c r="Y142" s="13"/>
      <c r="Z142" s="2"/>
      <c r="AA142" s="23"/>
    </row>
    <row r="143" spans="1:27" ht="12.75">
      <c r="A143" s="104" t="s">
        <v>41</v>
      </c>
      <c r="B143" s="97"/>
      <c r="C143" s="111">
        <v>4323492</v>
      </c>
      <c r="D143" s="112"/>
      <c r="E143" s="111">
        <v>4773316</v>
      </c>
      <c r="F143" s="113">
        <v>4725892</v>
      </c>
      <c r="G143" s="113"/>
      <c r="H143" s="111"/>
      <c r="I143" s="111"/>
      <c r="J143" s="113"/>
      <c r="K143" s="113"/>
      <c r="L143" s="111"/>
      <c r="M143" s="111"/>
      <c r="N143" s="113"/>
      <c r="O143" s="113"/>
      <c r="P143" s="111"/>
      <c r="Q143" s="111"/>
      <c r="R143" s="113"/>
      <c r="S143" s="113"/>
      <c r="T143" s="111"/>
      <c r="U143" s="111"/>
      <c r="V143" s="111"/>
      <c r="W143" s="113"/>
      <c r="X143" s="113">
        <v>4725895</v>
      </c>
      <c r="Y143" s="111">
        <v>-4725895</v>
      </c>
      <c r="Z143" s="114">
        <v>-100</v>
      </c>
      <c r="AA143" s="115">
        <v>4725892</v>
      </c>
    </row>
    <row r="144" spans="1:27" ht="12.75">
      <c r="A144" s="116" t="s">
        <v>42</v>
      </c>
      <c r="B144" s="97"/>
      <c r="C144" s="106">
        <f aca="true" t="shared" si="35" ref="C144:Y144">SUM(C135:C143)</f>
        <v>772733098</v>
      </c>
      <c r="D144" s="107">
        <f t="shared" si="35"/>
        <v>0</v>
      </c>
      <c r="E144" s="106">
        <f t="shared" si="35"/>
        <v>962780936</v>
      </c>
      <c r="F144" s="108">
        <f t="shared" si="35"/>
        <v>960049663</v>
      </c>
      <c r="G144" s="108">
        <f t="shared" si="35"/>
        <v>1671124</v>
      </c>
      <c r="H144" s="106">
        <f t="shared" si="35"/>
        <v>22929320</v>
      </c>
      <c r="I144" s="106">
        <f t="shared" si="35"/>
        <v>38679398</v>
      </c>
      <c r="J144" s="108">
        <f t="shared" si="35"/>
        <v>63279842</v>
      </c>
      <c r="K144" s="108">
        <f t="shared" si="35"/>
        <v>53008611</v>
      </c>
      <c r="L144" s="106">
        <f t="shared" si="35"/>
        <v>39619155</v>
      </c>
      <c r="M144" s="106">
        <f t="shared" si="35"/>
        <v>39619155</v>
      </c>
      <c r="N144" s="108">
        <f t="shared" si="35"/>
        <v>132246921</v>
      </c>
      <c r="O144" s="108">
        <f t="shared" si="35"/>
        <v>20688552</v>
      </c>
      <c r="P144" s="106">
        <f t="shared" si="35"/>
        <v>39107649</v>
      </c>
      <c r="Q144" s="106">
        <f t="shared" si="35"/>
        <v>36343285</v>
      </c>
      <c r="R144" s="108">
        <f t="shared" si="35"/>
        <v>96139486</v>
      </c>
      <c r="S144" s="108">
        <f t="shared" si="35"/>
        <v>10311667</v>
      </c>
      <c r="T144" s="106">
        <f t="shared" si="35"/>
        <v>25345125</v>
      </c>
      <c r="U144" s="106">
        <f t="shared" si="35"/>
        <v>80076025</v>
      </c>
      <c r="V144" s="106">
        <f t="shared" si="35"/>
        <v>115732817</v>
      </c>
      <c r="W144" s="108">
        <f t="shared" si="35"/>
        <v>407399066</v>
      </c>
      <c r="X144" s="108">
        <f t="shared" si="35"/>
        <v>960049664</v>
      </c>
      <c r="Y144" s="106">
        <f t="shared" si="35"/>
        <v>-552650598</v>
      </c>
      <c r="Z144" s="109">
        <f>+IF(X144&lt;&gt;0,+(Y144/X144)*100,0)</f>
        <v>-57.564792606395834</v>
      </c>
      <c r="AA144" s="110">
        <f>SUM(AA135:AA143)</f>
        <v>960049663</v>
      </c>
    </row>
    <row r="145" spans="1:27" ht="12.75">
      <c r="A145" s="119" t="s">
        <v>43</v>
      </c>
      <c r="B145" s="120"/>
      <c r="C145" s="106">
        <v>113334096</v>
      </c>
      <c r="D145" s="107"/>
      <c r="E145" s="106">
        <v>108245346</v>
      </c>
      <c r="F145" s="108">
        <v>114809862</v>
      </c>
      <c r="G145" s="108">
        <v>130938</v>
      </c>
      <c r="H145" s="106">
        <v>3656068</v>
      </c>
      <c r="I145" s="106">
        <v>4694316</v>
      </c>
      <c r="J145" s="108">
        <v>8481322</v>
      </c>
      <c r="K145" s="108">
        <v>5508823</v>
      </c>
      <c r="L145" s="106">
        <v>11737214</v>
      </c>
      <c r="M145" s="106">
        <v>11737214</v>
      </c>
      <c r="N145" s="108">
        <v>28983251</v>
      </c>
      <c r="O145" s="108">
        <v>9144562</v>
      </c>
      <c r="P145" s="106">
        <v>8089755</v>
      </c>
      <c r="Q145" s="106">
        <v>6395936</v>
      </c>
      <c r="R145" s="108">
        <v>23630253</v>
      </c>
      <c r="S145" s="108">
        <v>7145054</v>
      </c>
      <c r="T145" s="106">
        <v>4599415</v>
      </c>
      <c r="U145" s="106">
        <v>12828013</v>
      </c>
      <c r="V145" s="106">
        <v>24572482</v>
      </c>
      <c r="W145" s="108">
        <v>85667308</v>
      </c>
      <c r="X145" s="108">
        <v>114809870</v>
      </c>
      <c r="Y145" s="106">
        <v>-29142562</v>
      </c>
      <c r="Z145" s="109">
        <v>-25.3833</v>
      </c>
      <c r="AA145" s="110">
        <v>114809862</v>
      </c>
    </row>
    <row r="146" spans="1:27" ht="12.75">
      <c r="A146" s="119" t="s">
        <v>44</v>
      </c>
      <c r="B146" s="97"/>
      <c r="C146" s="111">
        <v>21394505</v>
      </c>
      <c r="D146" s="112"/>
      <c r="E146" s="111">
        <v>24669715</v>
      </c>
      <c r="F146" s="113">
        <v>16759728</v>
      </c>
      <c r="G146" s="113"/>
      <c r="H146" s="111"/>
      <c r="I146" s="111"/>
      <c r="J146" s="113"/>
      <c r="K146" s="113">
        <v>609</v>
      </c>
      <c r="L146" s="111">
        <v>314</v>
      </c>
      <c r="M146" s="111">
        <v>314</v>
      </c>
      <c r="N146" s="113">
        <v>1237</v>
      </c>
      <c r="O146" s="113"/>
      <c r="P146" s="111"/>
      <c r="Q146" s="111"/>
      <c r="R146" s="113"/>
      <c r="S146" s="113">
        <v>98311</v>
      </c>
      <c r="T146" s="111"/>
      <c r="U146" s="111">
        <v>56000</v>
      </c>
      <c r="V146" s="111">
        <v>154311</v>
      </c>
      <c r="W146" s="113">
        <v>155548</v>
      </c>
      <c r="X146" s="113">
        <v>16759706</v>
      </c>
      <c r="Y146" s="111">
        <v>-16604158</v>
      </c>
      <c r="Z146" s="114">
        <v>-99.0719</v>
      </c>
      <c r="AA146" s="115">
        <v>16759728</v>
      </c>
    </row>
    <row r="147" spans="1:27" ht="12.75">
      <c r="A147" s="116" t="s">
        <v>45</v>
      </c>
      <c r="B147" s="97"/>
      <c r="C147" s="117">
        <f aca="true" t="shared" si="36" ref="C147:Y147">SUM(C145:C146)</f>
        <v>134728601</v>
      </c>
      <c r="D147" s="121">
        <f t="shared" si="36"/>
        <v>0</v>
      </c>
      <c r="E147" s="117">
        <f t="shared" si="36"/>
        <v>132915061</v>
      </c>
      <c r="F147" s="118">
        <f t="shared" si="36"/>
        <v>131569590</v>
      </c>
      <c r="G147" s="118">
        <f t="shared" si="36"/>
        <v>130938</v>
      </c>
      <c r="H147" s="117">
        <f t="shared" si="36"/>
        <v>3656068</v>
      </c>
      <c r="I147" s="117">
        <f t="shared" si="36"/>
        <v>4694316</v>
      </c>
      <c r="J147" s="118">
        <f t="shared" si="36"/>
        <v>8481322</v>
      </c>
      <c r="K147" s="118">
        <f t="shared" si="36"/>
        <v>5509432</v>
      </c>
      <c r="L147" s="117">
        <f t="shared" si="36"/>
        <v>11737528</v>
      </c>
      <c r="M147" s="117">
        <f t="shared" si="36"/>
        <v>11737528</v>
      </c>
      <c r="N147" s="118">
        <f t="shared" si="36"/>
        <v>28984488</v>
      </c>
      <c r="O147" s="118">
        <f t="shared" si="36"/>
        <v>9144562</v>
      </c>
      <c r="P147" s="117">
        <f t="shared" si="36"/>
        <v>8089755</v>
      </c>
      <c r="Q147" s="117">
        <f t="shared" si="36"/>
        <v>6395936</v>
      </c>
      <c r="R147" s="118">
        <f t="shared" si="36"/>
        <v>23630253</v>
      </c>
      <c r="S147" s="118">
        <f t="shared" si="36"/>
        <v>7243365</v>
      </c>
      <c r="T147" s="117">
        <f t="shared" si="36"/>
        <v>4599415</v>
      </c>
      <c r="U147" s="117">
        <f t="shared" si="36"/>
        <v>12884013</v>
      </c>
      <c r="V147" s="117">
        <f t="shared" si="36"/>
        <v>24726793</v>
      </c>
      <c r="W147" s="118">
        <f t="shared" si="36"/>
        <v>85822856</v>
      </c>
      <c r="X147" s="118">
        <f t="shared" si="36"/>
        <v>131569576</v>
      </c>
      <c r="Y147" s="117">
        <f t="shared" si="36"/>
        <v>-45746720</v>
      </c>
      <c r="Z147" s="122">
        <f>+IF(X147&lt;&gt;0,+(Y147/X147)*100,0)</f>
        <v>-34.769983601680075</v>
      </c>
      <c r="AA147" s="123">
        <f>SUM(AA145:AA146)</f>
        <v>131569590</v>
      </c>
    </row>
    <row r="148" spans="1:27" ht="12.75">
      <c r="A148" s="124" t="s">
        <v>91</v>
      </c>
      <c r="B148" s="97"/>
      <c r="C148" s="106"/>
      <c r="D148" s="107"/>
      <c r="E148" s="106"/>
      <c r="F148" s="108"/>
      <c r="G148" s="108"/>
      <c r="H148" s="106"/>
      <c r="I148" s="106"/>
      <c r="J148" s="108"/>
      <c r="K148" s="108"/>
      <c r="L148" s="106"/>
      <c r="M148" s="106"/>
      <c r="N148" s="108"/>
      <c r="O148" s="108"/>
      <c r="P148" s="106"/>
      <c r="Q148" s="106"/>
      <c r="R148" s="108"/>
      <c r="S148" s="108"/>
      <c r="T148" s="106"/>
      <c r="U148" s="106"/>
      <c r="V148" s="106"/>
      <c r="W148" s="108"/>
      <c r="X148" s="108"/>
      <c r="Y148" s="106"/>
      <c r="Z148" s="109"/>
      <c r="AA148" s="110"/>
    </row>
    <row r="149" spans="1:27" ht="12.75">
      <c r="A149" s="119" t="s">
        <v>46</v>
      </c>
      <c r="B149" s="97"/>
      <c r="C149" s="13">
        <v>7750018</v>
      </c>
      <c r="D149" s="14"/>
      <c r="E149" s="13">
        <v>63110723</v>
      </c>
      <c r="F149" s="15">
        <v>39723225</v>
      </c>
      <c r="G149" s="15"/>
      <c r="H149" s="13"/>
      <c r="I149" s="13"/>
      <c r="J149" s="15"/>
      <c r="K149" s="15"/>
      <c r="L149" s="13"/>
      <c r="M149" s="13"/>
      <c r="N149" s="15"/>
      <c r="O149" s="15"/>
      <c r="P149" s="13"/>
      <c r="Q149" s="13"/>
      <c r="R149" s="15"/>
      <c r="S149" s="15"/>
      <c r="T149" s="13"/>
      <c r="U149" s="13"/>
      <c r="V149" s="13"/>
      <c r="W149" s="15"/>
      <c r="X149" s="15">
        <v>39723228</v>
      </c>
      <c r="Y149" s="13">
        <v>-39723228</v>
      </c>
      <c r="Z149" s="2">
        <v>-100</v>
      </c>
      <c r="AA149" s="23">
        <v>39723225</v>
      </c>
    </row>
    <row r="150" spans="1:27" ht="12.75">
      <c r="A150" s="119" t="s">
        <v>47</v>
      </c>
      <c r="B150" s="97"/>
      <c r="C150" s="111"/>
      <c r="D150" s="112"/>
      <c r="E150" s="111"/>
      <c r="F150" s="113"/>
      <c r="G150" s="113"/>
      <c r="H150" s="111"/>
      <c r="I150" s="111"/>
      <c r="J150" s="113"/>
      <c r="K150" s="113"/>
      <c r="L150" s="111"/>
      <c r="M150" s="111"/>
      <c r="N150" s="113"/>
      <c r="O150" s="113"/>
      <c r="P150" s="111"/>
      <c r="Q150" s="111"/>
      <c r="R150" s="113"/>
      <c r="S150" s="113"/>
      <c r="T150" s="111"/>
      <c r="U150" s="111"/>
      <c r="V150" s="111"/>
      <c r="W150" s="113"/>
      <c r="X150" s="113"/>
      <c r="Y150" s="111"/>
      <c r="Z150" s="114"/>
      <c r="AA150" s="115"/>
    </row>
    <row r="151" spans="1:27" ht="12.75">
      <c r="A151" s="116" t="s">
        <v>48</v>
      </c>
      <c r="B151" s="97"/>
      <c r="C151" s="106">
        <f aca="true" t="shared" si="37" ref="C151:Y151">SUM(C149:C150)</f>
        <v>7750018</v>
      </c>
      <c r="D151" s="107">
        <f t="shared" si="37"/>
        <v>0</v>
      </c>
      <c r="E151" s="106">
        <f t="shared" si="37"/>
        <v>63110723</v>
      </c>
      <c r="F151" s="108">
        <f t="shared" si="37"/>
        <v>39723225</v>
      </c>
      <c r="G151" s="108">
        <f t="shared" si="37"/>
        <v>0</v>
      </c>
      <c r="H151" s="106">
        <f t="shared" si="37"/>
        <v>0</v>
      </c>
      <c r="I151" s="106">
        <f t="shared" si="37"/>
        <v>0</v>
      </c>
      <c r="J151" s="108">
        <f t="shared" si="37"/>
        <v>0</v>
      </c>
      <c r="K151" s="108">
        <f t="shared" si="37"/>
        <v>0</v>
      </c>
      <c r="L151" s="106">
        <f t="shared" si="37"/>
        <v>0</v>
      </c>
      <c r="M151" s="106">
        <f t="shared" si="37"/>
        <v>0</v>
      </c>
      <c r="N151" s="108">
        <f t="shared" si="37"/>
        <v>0</v>
      </c>
      <c r="O151" s="108">
        <f t="shared" si="37"/>
        <v>0</v>
      </c>
      <c r="P151" s="106">
        <f t="shared" si="37"/>
        <v>0</v>
      </c>
      <c r="Q151" s="106">
        <f t="shared" si="37"/>
        <v>0</v>
      </c>
      <c r="R151" s="108">
        <f t="shared" si="37"/>
        <v>0</v>
      </c>
      <c r="S151" s="108">
        <f t="shared" si="37"/>
        <v>0</v>
      </c>
      <c r="T151" s="106">
        <f t="shared" si="37"/>
        <v>0</v>
      </c>
      <c r="U151" s="106">
        <f t="shared" si="37"/>
        <v>0</v>
      </c>
      <c r="V151" s="106">
        <f t="shared" si="37"/>
        <v>0</v>
      </c>
      <c r="W151" s="108">
        <f t="shared" si="37"/>
        <v>0</v>
      </c>
      <c r="X151" s="108">
        <f t="shared" si="37"/>
        <v>39723228</v>
      </c>
      <c r="Y151" s="106">
        <f t="shared" si="37"/>
        <v>-39723228</v>
      </c>
      <c r="Z151" s="109">
        <f>+IF(X151&lt;&gt;0,+(Y151/X151)*100,0)</f>
        <v>-100</v>
      </c>
      <c r="AA151" s="110">
        <f>SUM(AA149:AA150)</f>
        <v>39723225</v>
      </c>
    </row>
    <row r="152" spans="1:27" ht="12.75">
      <c r="A152" s="119" t="s">
        <v>49</v>
      </c>
      <c r="B152" s="120"/>
      <c r="C152" s="106">
        <v>75882367</v>
      </c>
      <c r="D152" s="107"/>
      <c r="E152" s="106">
        <v>106718529</v>
      </c>
      <c r="F152" s="108">
        <v>109400201</v>
      </c>
      <c r="G152" s="108">
        <v>88176</v>
      </c>
      <c r="H152" s="106">
        <v>1324877</v>
      </c>
      <c r="I152" s="106">
        <v>3111795</v>
      </c>
      <c r="J152" s="108">
        <v>4524848</v>
      </c>
      <c r="K152" s="108">
        <v>3547568</v>
      </c>
      <c r="L152" s="106">
        <v>4402799</v>
      </c>
      <c r="M152" s="106">
        <v>4402799</v>
      </c>
      <c r="N152" s="108">
        <v>12353166</v>
      </c>
      <c r="O152" s="108">
        <v>5117062</v>
      </c>
      <c r="P152" s="106">
        <v>8847682</v>
      </c>
      <c r="Q152" s="106">
        <v>9188287</v>
      </c>
      <c r="R152" s="108">
        <v>23153031</v>
      </c>
      <c r="S152" s="108">
        <v>1167345</v>
      </c>
      <c r="T152" s="106">
        <v>1339173</v>
      </c>
      <c r="U152" s="106">
        <v>10208157</v>
      </c>
      <c r="V152" s="106">
        <v>12714675</v>
      </c>
      <c r="W152" s="108">
        <v>52745720</v>
      </c>
      <c r="X152" s="108">
        <v>109400229</v>
      </c>
      <c r="Y152" s="106">
        <v>-56654509</v>
      </c>
      <c r="Z152" s="109">
        <v>-51.7865</v>
      </c>
      <c r="AA152" s="110">
        <v>109400201</v>
      </c>
    </row>
    <row r="153" spans="1:27" ht="12.75">
      <c r="A153" s="119" t="s">
        <v>50</v>
      </c>
      <c r="B153" s="97"/>
      <c r="C153" s="111">
        <v>455700</v>
      </c>
      <c r="D153" s="112"/>
      <c r="E153" s="111">
        <v>11445899</v>
      </c>
      <c r="F153" s="113">
        <v>11445905</v>
      </c>
      <c r="G153" s="113"/>
      <c r="H153" s="111"/>
      <c r="I153" s="111"/>
      <c r="J153" s="113"/>
      <c r="K153" s="113"/>
      <c r="L153" s="111"/>
      <c r="M153" s="111"/>
      <c r="N153" s="113"/>
      <c r="O153" s="113"/>
      <c r="P153" s="111"/>
      <c r="Q153" s="111"/>
      <c r="R153" s="113"/>
      <c r="S153" s="113"/>
      <c r="T153" s="111"/>
      <c r="U153" s="111"/>
      <c r="V153" s="111"/>
      <c r="W153" s="113"/>
      <c r="X153" s="113">
        <v>11445921</v>
      </c>
      <c r="Y153" s="111">
        <v>-11445921</v>
      </c>
      <c r="Z153" s="114">
        <v>-100</v>
      </c>
      <c r="AA153" s="115">
        <v>11445905</v>
      </c>
    </row>
    <row r="154" spans="1:27" ht="12.75">
      <c r="A154" s="116" t="s">
        <v>92</v>
      </c>
      <c r="B154" s="97"/>
      <c r="C154" s="117">
        <f aca="true" t="shared" si="38" ref="C154:Y154">SUM(C152:C153)</f>
        <v>76338067</v>
      </c>
      <c r="D154" s="121">
        <f t="shared" si="38"/>
        <v>0</v>
      </c>
      <c r="E154" s="117">
        <f t="shared" si="38"/>
        <v>118164428</v>
      </c>
      <c r="F154" s="118">
        <f t="shared" si="38"/>
        <v>120846106</v>
      </c>
      <c r="G154" s="118">
        <f t="shared" si="38"/>
        <v>88176</v>
      </c>
      <c r="H154" s="117">
        <f t="shared" si="38"/>
        <v>1324877</v>
      </c>
      <c r="I154" s="117">
        <f t="shared" si="38"/>
        <v>3111795</v>
      </c>
      <c r="J154" s="118">
        <f t="shared" si="38"/>
        <v>4524848</v>
      </c>
      <c r="K154" s="118">
        <f t="shared" si="38"/>
        <v>3547568</v>
      </c>
      <c r="L154" s="117">
        <f t="shared" si="38"/>
        <v>4402799</v>
      </c>
      <c r="M154" s="117">
        <f t="shared" si="38"/>
        <v>4402799</v>
      </c>
      <c r="N154" s="118">
        <f t="shared" si="38"/>
        <v>12353166</v>
      </c>
      <c r="O154" s="118">
        <f t="shared" si="38"/>
        <v>5117062</v>
      </c>
      <c r="P154" s="117">
        <f t="shared" si="38"/>
        <v>8847682</v>
      </c>
      <c r="Q154" s="117">
        <f t="shared" si="38"/>
        <v>9188287</v>
      </c>
      <c r="R154" s="118">
        <f t="shared" si="38"/>
        <v>23153031</v>
      </c>
      <c r="S154" s="118">
        <f t="shared" si="38"/>
        <v>1167345</v>
      </c>
      <c r="T154" s="117">
        <f t="shared" si="38"/>
        <v>1339173</v>
      </c>
      <c r="U154" s="117">
        <f t="shared" si="38"/>
        <v>10208157</v>
      </c>
      <c r="V154" s="117">
        <f t="shared" si="38"/>
        <v>12714675</v>
      </c>
      <c r="W154" s="118">
        <f t="shared" si="38"/>
        <v>52745720</v>
      </c>
      <c r="X154" s="118">
        <f t="shared" si="38"/>
        <v>120846150</v>
      </c>
      <c r="Y154" s="117">
        <f t="shared" si="38"/>
        <v>-68100430</v>
      </c>
      <c r="Z154" s="122">
        <f>+IF(X154&lt;&gt;0,+(Y154/X154)*100,0)</f>
        <v>-56.35299924739018</v>
      </c>
      <c r="AA154" s="123">
        <f>SUM(AA152:AA153)</f>
        <v>120846106</v>
      </c>
    </row>
    <row r="155" spans="1:27" ht="12.75">
      <c r="A155" s="124" t="s">
        <v>51</v>
      </c>
      <c r="B155" s="97"/>
      <c r="C155" s="106"/>
      <c r="D155" s="107"/>
      <c r="E155" s="106"/>
      <c r="F155" s="108"/>
      <c r="G155" s="108"/>
      <c r="H155" s="106"/>
      <c r="I155" s="106"/>
      <c r="J155" s="108"/>
      <c r="K155" s="108"/>
      <c r="L155" s="106"/>
      <c r="M155" s="106"/>
      <c r="N155" s="108"/>
      <c r="O155" s="108"/>
      <c r="P155" s="106"/>
      <c r="Q155" s="106"/>
      <c r="R155" s="108"/>
      <c r="S155" s="108"/>
      <c r="T155" s="106"/>
      <c r="U155" s="106"/>
      <c r="V155" s="106"/>
      <c r="W155" s="108"/>
      <c r="X155" s="108"/>
      <c r="Y155" s="106"/>
      <c r="Z155" s="109"/>
      <c r="AA155" s="110"/>
    </row>
    <row r="156" spans="1:27" ht="12.75">
      <c r="A156" s="119" t="s">
        <v>52</v>
      </c>
      <c r="B156" s="97"/>
      <c r="C156" s="13"/>
      <c r="D156" s="14"/>
      <c r="E156" s="13"/>
      <c r="F156" s="15"/>
      <c r="G156" s="15"/>
      <c r="H156" s="13"/>
      <c r="I156" s="13"/>
      <c r="J156" s="15"/>
      <c r="K156" s="15"/>
      <c r="L156" s="13"/>
      <c r="M156" s="13"/>
      <c r="N156" s="15"/>
      <c r="O156" s="15"/>
      <c r="P156" s="13"/>
      <c r="Q156" s="13"/>
      <c r="R156" s="15"/>
      <c r="S156" s="15"/>
      <c r="T156" s="13"/>
      <c r="U156" s="13"/>
      <c r="V156" s="13"/>
      <c r="W156" s="15"/>
      <c r="X156" s="15"/>
      <c r="Y156" s="13"/>
      <c r="Z156" s="2"/>
      <c r="AA156" s="23"/>
    </row>
    <row r="157" spans="1:27" ht="12.75">
      <c r="A157" s="119" t="s">
        <v>53</v>
      </c>
      <c r="B157" s="97"/>
      <c r="C157" s="111">
        <v>55910485</v>
      </c>
      <c r="D157" s="112"/>
      <c r="E157" s="111">
        <v>72874090</v>
      </c>
      <c r="F157" s="113">
        <v>66266150</v>
      </c>
      <c r="G157" s="113">
        <v>8064017</v>
      </c>
      <c r="H157" s="111">
        <v>965374</v>
      </c>
      <c r="I157" s="111">
        <v>1031624</v>
      </c>
      <c r="J157" s="113">
        <v>10061015</v>
      </c>
      <c r="K157" s="113">
        <v>24552479</v>
      </c>
      <c r="L157" s="111">
        <v>1171311</v>
      </c>
      <c r="M157" s="111">
        <v>1171311</v>
      </c>
      <c r="N157" s="113">
        <v>26895101</v>
      </c>
      <c r="O157" s="113">
        <v>11936823</v>
      </c>
      <c r="P157" s="111">
        <v>447998</v>
      </c>
      <c r="Q157" s="111">
        <v>3633053</v>
      </c>
      <c r="R157" s="113">
        <v>16017874</v>
      </c>
      <c r="S157" s="113">
        <v>983443</v>
      </c>
      <c r="T157" s="111">
        <v>5237182</v>
      </c>
      <c r="U157" s="111">
        <v>246439</v>
      </c>
      <c r="V157" s="111">
        <v>6467064</v>
      </c>
      <c r="W157" s="113">
        <v>59441054</v>
      </c>
      <c r="X157" s="113">
        <v>66266152</v>
      </c>
      <c r="Y157" s="111">
        <v>-6825098</v>
      </c>
      <c r="Z157" s="114">
        <v>-10.2995</v>
      </c>
      <c r="AA157" s="115">
        <v>66266150</v>
      </c>
    </row>
    <row r="158" spans="1:27" ht="12.75">
      <c r="A158" s="116" t="s">
        <v>54</v>
      </c>
      <c r="B158" s="97"/>
      <c r="C158" s="106">
        <f aca="true" t="shared" si="39" ref="C158:Y158">SUM(C156:C157)</f>
        <v>55910485</v>
      </c>
      <c r="D158" s="107">
        <f t="shared" si="39"/>
        <v>0</v>
      </c>
      <c r="E158" s="106">
        <f t="shared" si="39"/>
        <v>72874090</v>
      </c>
      <c r="F158" s="108">
        <f t="shared" si="39"/>
        <v>66266150</v>
      </c>
      <c r="G158" s="108">
        <f t="shared" si="39"/>
        <v>8064017</v>
      </c>
      <c r="H158" s="106">
        <f t="shared" si="39"/>
        <v>965374</v>
      </c>
      <c r="I158" s="106">
        <f t="shared" si="39"/>
        <v>1031624</v>
      </c>
      <c r="J158" s="108">
        <f t="shared" si="39"/>
        <v>10061015</v>
      </c>
      <c r="K158" s="108">
        <f t="shared" si="39"/>
        <v>24552479</v>
      </c>
      <c r="L158" s="106">
        <f t="shared" si="39"/>
        <v>1171311</v>
      </c>
      <c r="M158" s="106">
        <f t="shared" si="39"/>
        <v>1171311</v>
      </c>
      <c r="N158" s="108">
        <f t="shared" si="39"/>
        <v>26895101</v>
      </c>
      <c r="O158" s="108">
        <f t="shared" si="39"/>
        <v>11936823</v>
      </c>
      <c r="P158" s="106">
        <f t="shared" si="39"/>
        <v>447998</v>
      </c>
      <c r="Q158" s="106">
        <f t="shared" si="39"/>
        <v>3633053</v>
      </c>
      <c r="R158" s="108">
        <f t="shared" si="39"/>
        <v>16017874</v>
      </c>
      <c r="S158" s="108">
        <f t="shared" si="39"/>
        <v>983443</v>
      </c>
      <c r="T158" s="106">
        <f t="shared" si="39"/>
        <v>5237182</v>
      </c>
      <c r="U158" s="106">
        <f t="shared" si="39"/>
        <v>246439</v>
      </c>
      <c r="V158" s="106">
        <f t="shared" si="39"/>
        <v>6467064</v>
      </c>
      <c r="W158" s="108">
        <f t="shared" si="39"/>
        <v>59441054</v>
      </c>
      <c r="X158" s="108">
        <f t="shared" si="39"/>
        <v>66266152</v>
      </c>
      <c r="Y158" s="106">
        <f t="shared" si="39"/>
        <v>-6825098</v>
      </c>
      <c r="Z158" s="109">
        <f>+IF(X158&lt;&gt;0,+(Y158/X158)*100,0)</f>
        <v>-10.2995236542481</v>
      </c>
      <c r="AA158" s="110">
        <f>SUM(AA156:AA157)</f>
        <v>66266150</v>
      </c>
    </row>
    <row r="159" spans="1:27" ht="12.75">
      <c r="A159" s="125" t="s">
        <v>55</v>
      </c>
      <c r="B159" s="97"/>
      <c r="C159" s="13">
        <v>32897222</v>
      </c>
      <c r="D159" s="14"/>
      <c r="E159" s="13">
        <v>23159491</v>
      </c>
      <c r="F159" s="15">
        <v>18623117</v>
      </c>
      <c r="G159" s="15">
        <v>213401</v>
      </c>
      <c r="H159" s="13">
        <v>608811</v>
      </c>
      <c r="I159" s="13">
        <v>296270</v>
      </c>
      <c r="J159" s="15">
        <v>1118482</v>
      </c>
      <c r="K159" s="15">
        <v>342009</v>
      </c>
      <c r="L159" s="13">
        <v>409583</v>
      </c>
      <c r="M159" s="13">
        <v>409583</v>
      </c>
      <c r="N159" s="15">
        <v>1161175</v>
      </c>
      <c r="O159" s="15">
        <v>147318</v>
      </c>
      <c r="P159" s="13">
        <v>292282</v>
      </c>
      <c r="Q159" s="13">
        <v>550761</v>
      </c>
      <c r="R159" s="15">
        <v>990361</v>
      </c>
      <c r="S159" s="15">
        <v>80012</v>
      </c>
      <c r="T159" s="13">
        <v>178356</v>
      </c>
      <c r="U159" s="13">
        <v>1054641</v>
      </c>
      <c r="V159" s="13">
        <v>1313009</v>
      </c>
      <c r="W159" s="15">
        <v>4583027</v>
      </c>
      <c r="X159" s="15">
        <v>18623108</v>
      </c>
      <c r="Y159" s="13">
        <v>-14040081</v>
      </c>
      <c r="Z159" s="2">
        <v>-75.3906</v>
      </c>
      <c r="AA159" s="23">
        <v>18623117</v>
      </c>
    </row>
    <row r="160" spans="1:27" ht="12.75">
      <c r="A160" s="124" t="s">
        <v>56</v>
      </c>
      <c r="B160" s="97"/>
      <c r="C160" s="106">
        <v>2494671</v>
      </c>
      <c r="D160" s="107"/>
      <c r="E160" s="106">
        <v>4028154</v>
      </c>
      <c r="F160" s="108">
        <v>2446851</v>
      </c>
      <c r="G160" s="108"/>
      <c r="H160" s="106">
        <v>18875</v>
      </c>
      <c r="I160" s="106">
        <v>29679</v>
      </c>
      <c r="J160" s="108">
        <v>48554</v>
      </c>
      <c r="K160" s="108">
        <v>719</v>
      </c>
      <c r="L160" s="106">
        <v>14088</v>
      </c>
      <c r="M160" s="106">
        <v>14088</v>
      </c>
      <c r="N160" s="108">
        <v>28895</v>
      </c>
      <c r="O160" s="108">
        <v>9395</v>
      </c>
      <c r="P160" s="106">
        <v>16511</v>
      </c>
      <c r="Q160" s="106">
        <v>28199</v>
      </c>
      <c r="R160" s="108">
        <v>54105</v>
      </c>
      <c r="S160" s="108"/>
      <c r="T160" s="106">
        <v>17850</v>
      </c>
      <c r="U160" s="106">
        <v>75449</v>
      </c>
      <c r="V160" s="106">
        <v>93299</v>
      </c>
      <c r="W160" s="108">
        <v>224853</v>
      </c>
      <c r="X160" s="108">
        <v>2446851</v>
      </c>
      <c r="Y160" s="106">
        <v>-2221998</v>
      </c>
      <c r="Z160" s="109">
        <v>-90.8105</v>
      </c>
      <c r="AA160" s="110">
        <v>2446851</v>
      </c>
    </row>
    <row r="161" spans="1:27" ht="12.75">
      <c r="A161" s="124" t="s">
        <v>57</v>
      </c>
      <c r="B161" s="97"/>
      <c r="C161" s="106">
        <v>42838150</v>
      </c>
      <c r="D161" s="107"/>
      <c r="E161" s="106">
        <v>108861045</v>
      </c>
      <c r="F161" s="108">
        <v>83424819</v>
      </c>
      <c r="G161" s="108">
        <v>130346</v>
      </c>
      <c r="H161" s="106">
        <v>4415391</v>
      </c>
      <c r="I161" s="106">
        <v>2310233</v>
      </c>
      <c r="J161" s="108">
        <v>6855970</v>
      </c>
      <c r="K161" s="108">
        <v>3194803</v>
      </c>
      <c r="L161" s="106">
        <v>3218135</v>
      </c>
      <c r="M161" s="106">
        <v>3218135</v>
      </c>
      <c r="N161" s="108">
        <v>9631073</v>
      </c>
      <c r="O161" s="108">
        <v>737900</v>
      </c>
      <c r="P161" s="106">
        <v>5538105</v>
      </c>
      <c r="Q161" s="106">
        <v>9778947</v>
      </c>
      <c r="R161" s="108">
        <v>16054952</v>
      </c>
      <c r="S161" s="108">
        <v>220354</v>
      </c>
      <c r="T161" s="106">
        <v>2849001</v>
      </c>
      <c r="U161" s="106">
        <v>13604075</v>
      </c>
      <c r="V161" s="106">
        <v>16673430</v>
      </c>
      <c r="W161" s="108">
        <v>49215425</v>
      </c>
      <c r="X161" s="108">
        <v>83424802</v>
      </c>
      <c r="Y161" s="106">
        <v>-34209377</v>
      </c>
      <c r="Z161" s="109">
        <v>-41.0062</v>
      </c>
      <c r="AA161" s="110">
        <v>83424819</v>
      </c>
    </row>
    <row r="162" spans="1:27" ht="12.75">
      <c r="A162" s="125" t="s">
        <v>58</v>
      </c>
      <c r="B162" s="120"/>
      <c r="C162" s="106">
        <v>132281124</v>
      </c>
      <c r="D162" s="107"/>
      <c r="E162" s="106">
        <v>148010663</v>
      </c>
      <c r="F162" s="108">
        <v>147573086</v>
      </c>
      <c r="G162" s="108">
        <v>1149619</v>
      </c>
      <c r="H162" s="106">
        <v>16521963</v>
      </c>
      <c r="I162" s="106">
        <v>4506125</v>
      </c>
      <c r="J162" s="108">
        <v>22177707</v>
      </c>
      <c r="K162" s="108">
        <v>9603933</v>
      </c>
      <c r="L162" s="106">
        <v>1085202</v>
      </c>
      <c r="M162" s="106">
        <v>1085202</v>
      </c>
      <c r="N162" s="108">
        <v>11774337</v>
      </c>
      <c r="O162" s="108">
        <v>4369200</v>
      </c>
      <c r="P162" s="106">
        <v>7731297</v>
      </c>
      <c r="Q162" s="106">
        <v>19840676</v>
      </c>
      <c r="R162" s="108">
        <v>31941173</v>
      </c>
      <c r="S162" s="108">
        <v>3208872</v>
      </c>
      <c r="T162" s="106">
        <v>8822504</v>
      </c>
      <c r="U162" s="106">
        <v>15702531</v>
      </c>
      <c r="V162" s="106">
        <v>27733907</v>
      </c>
      <c r="W162" s="108">
        <v>93627124</v>
      </c>
      <c r="X162" s="108">
        <v>147573086</v>
      </c>
      <c r="Y162" s="106">
        <v>-53945962</v>
      </c>
      <c r="Z162" s="109">
        <v>-36.5554</v>
      </c>
      <c r="AA162" s="110">
        <v>147573086</v>
      </c>
    </row>
    <row r="163" spans="1:27" ht="12.75">
      <c r="A163" s="124" t="s">
        <v>59</v>
      </c>
      <c r="B163" s="97"/>
      <c r="C163" s="106"/>
      <c r="D163" s="107"/>
      <c r="E163" s="106"/>
      <c r="F163" s="108"/>
      <c r="G163" s="108"/>
      <c r="H163" s="106"/>
      <c r="I163" s="106"/>
      <c r="J163" s="108"/>
      <c r="K163" s="108"/>
      <c r="L163" s="106"/>
      <c r="M163" s="106"/>
      <c r="N163" s="108"/>
      <c r="O163" s="108"/>
      <c r="P163" s="106"/>
      <c r="Q163" s="106"/>
      <c r="R163" s="108"/>
      <c r="S163" s="108"/>
      <c r="T163" s="106"/>
      <c r="U163" s="106"/>
      <c r="V163" s="106"/>
      <c r="W163" s="108"/>
      <c r="X163" s="108"/>
      <c r="Y163" s="106"/>
      <c r="Z163" s="109"/>
      <c r="AA163" s="110"/>
    </row>
    <row r="164" spans="1:27" ht="12.75">
      <c r="A164" s="124" t="s">
        <v>60</v>
      </c>
      <c r="B164" s="97"/>
      <c r="C164" s="111"/>
      <c r="D164" s="112"/>
      <c r="E164" s="111"/>
      <c r="F164" s="113"/>
      <c r="G164" s="113"/>
      <c r="H164" s="111"/>
      <c r="I164" s="111"/>
      <c r="J164" s="113"/>
      <c r="K164" s="113"/>
      <c r="L164" s="111"/>
      <c r="M164" s="111"/>
      <c r="N164" s="113"/>
      <c r="O164" s="113"/>
      <c r="P164" s="111"/>
      <c r="Q164" s="111"/>
      <c r="R164" s="113"/>
      <c r="S164" s="113"/>
      <c r="T164" s="111"/>
      <c r="U164" s="111"/>
      <c r="V164" s="111"/>
      <c r="W164" s="113"/>
      <c r="X164" s="113"/>
      <c r="Y164" s="111"/>
      <c r="Z164" s="114"/>
      <c r="AA164" s="115"/>
    </row>
    <row r="165" spans="1:27" ht="4.5" customHeight="1">
      <c r="A165" s="141"/>
      <c r="B165" s="97"/>
      <c r="C165" s="106"/>
      <c r="D165" s="107"/>
      <c r="E165" s="106"/>
      <c r="F165" s="108"/>
      <c r="G165" s="108"/>
      <c r="H165" s="106"/>
      <c r="I165" s="106"/>
      <c r="J165" s="108"/>
      <c r="K165" s="108"/>
      <c r="L165" s="106"/>
      <c r="M165" s="106"/>
      <c r="N165" s="108"/>
      <c r="O165" s="108"/>
      <c r="P165" s="106"/>
      <c r="Q165" s="106"/>
      <c r="R165" s="108"/>
      <c r="S165" s="108"/>
      <c r="T165" s="106"/>
      <c r="U165" s="106"/>
      <c r="V165" s="106"/>
      <c r="W165" s="108"/>
      <c r="X165" s="108"/>
      <c r="Y165" s="106"/>
      <c r="Z165" s="109"/>
      <c r="AA165" s="110"/>
    </row>
    <row r="166" spans="1:27" ht="12.75">
      <c r="A166" s="96" t="s">
        <v>70</v>
      </c>
      <c r="B166" s="97"/>
      <c r="C166" s="98"/>
      <c r="D166" s="99"/>
      <c r="E166" s="98"/>
      <c r="F166" s="100"/>
      <c r="G166" s="100"/>
      <c r="H166" s="98"/>
      <c r="I166" s="98"/>
      <c r="J166" s="100"/>
      <c r="K166" s="100"/>
      <c r="L166" s="98"/>
      <c r="M166" s="98"/>
      <c r="N166" s="100"/>
      <c r="O166" s="100"/>
      <c r="P166" s="98"/>
      <c r="Q166" s="98"/>
      <c r="R166" s="100"/>
      <c r="S166" s="100"/>
      <c r="T166" s="98"/>
      <c r="U166" s="98"/>
      <c r="V166" s="98"/>
      <c r="W166" s="100"/>
      <c r="X166" s="100"/>
      <c r="Y166" s="98"/>
      <c r="Z166" s="101"/>
      <c r="AA166" s="102"/>
    </row>
    <row r="167" spans="1:27" ht="12.75">
      <c r="A167" s="142" t="s">
        <v>71</v>
      </c>
      <c r="B167" s="105"/>
      <c r="C167" s="106"/>
      <c r="D167" s="107"/>
      <c r="E167" s="106"/>
      <c r="F167" s="108"/>
      <c r="G167" s="108"/>
      <c r="H167" s="106"/>
      <c r="I167" s="106"/>
      <c r="J167" s="108"/>
      <c r="K167" s="108"/>
      <c r="L167" s="106"/>
      <c r="M167" s="106"/>
      <c r="N167" s="108"/>
      <c r="O167" s="108"/>
      <c r="P167" s="106"/>
      <c r="Q167" s="106"/>
      <c r="R167" s="108"/>
      <c r="S167" s="108"/>
      <c r="T167" s="106"/>
      <c r="U167" s="106"/>
      <c r="V167" s="106"/>
      <c r="W167" s="108"/>
      <c r="X167" s="108"/>
      <c r="Y167" s="106"/>
      <c r="Z167" s="109"/>
      <c r="AA167" s="110"/>
    </row>
    <row r="168" spans="1:27" ht="12.75">
      <c r="A168" s="142" t="s">
        <v>72</v>
      </c>
      <c r="B168" s="105"/>
      <c r="C168" s="106">
        <v>303781607</v>
      </c>
      <c r="D168" s="107"/>
      <c r="E168" s="106">
        <v>409959360</v>
      </c>
      <c r="F168" s="108">
        <v>395388921</v>
      </c>
      <c r="G168" s="108">
        <v>534750</v>
      </c>
      <c r="H168" s="106">
        <v>2652</v>
      </c>
      <c r="I168" s="106">
        <v>69899</v>
      </c>
      <c r="J168" s="108">
        <v>607301</v>
      </c>
      <c r="K168" s="108">
        <v>740902</v>
      </c>
      <c r="L168" s="106">
        <v>505508</v>
      </c>
      <c r="M168" s="106">
        <v>505508</v>
      </c>
      <c r="N168" s="108">
        <v>1751918</v>
      </c>
      <c r="O168" s="108">
        <v>1247698</v>
      </c>
      <c r="P168" s="106">
        <v>400019</v>
      </c>
      <c r="Q168" s="106">
        <v>604856</v>
      </c>
      <c r="R168" s="108">
        <v>2252573</v>
      </c>
      <c r="S168" s="108">
        <v>2304170</v>
      </c>
      <c r="T168" s="106">
        <v>4823086</v>
      </c>
      <c r="U168" s="106">
        <v>2502031</v>
      </c>
      <c r="V168" s="106">
        <v>9629287</v>
      </c>
      <c r="W168" s="108">
        <v>14241079</v>
      </c>
      <c r="X168" s="108">
        <v>395388914</v>
      </c>
      <c r="Y168" s="106">
        <v>-381147835</v>
      </c>
      <c r="Z168" s="109">
        <v>-96.3982</v>
      </c>
      <c r="AA168" s="110">
        <v>395388921</v>
      </c>
    </row>
    <row r="169" spans="1:27" ht="12.75">
      <c r="A169" s="142" t="s">
        <v>73</v>
      </c>
      <c r="B169" s="105"/>
      <c r="C169" s="106">
        <v>918903923</v>
      </c>
      <c r="D169" s="107"/>
      <c r="E169" s="106">
        <v>1179513662</v>
      </c>
      <c r="F169" s="108">
        <v>1137757479</v>
      </c>
      <c r="G169" s="108">
        <v>10912871</v>
      </c>
      <c r="H169" s="106">
        <v>50438027</v>
      </c>
      <c r="I169" s="106">
        <v>54589541</v>
      </c>
      <c r="J169" s="108">
        <v>115940439</v>
      </c>
      <c r="K169" s="108">
        <v>99018652</v>
      </c>
      <c r="L169" s="106">
        <v>61152293</v>
      </c>
      <c r="M169" s="106">
        <v>61152293</v>
      </c>
      <c r="N169" s="108">
        <v>221323238</v>
      </c>
      <c r="O169" s="108">
        <v>50902724</v>
      </c>
      <c r="P169" s="106">
        <v>69671260</v>
      </c>
      <c r="Q169" s="106">
        <v>85154288</v>
      </c>
      <c r="R169" s="108">
        <v>205728272</v>
      </c>
      <c r="S169" s="108">
        <v>20910888</v>
      </c>
      <c r="T169" s="106">
        <v>43565520</v>
      </c>
      <c r="U169" s="106">
        <v>131349299</v>
      </c>
      <c r="V169" s="106">
        <v>195825707</v>
      </c>
      <c r="W169" s="108">
        <v>738817656</v>
      </c>
      <c r="X169" s="108">
        <v>1137757509</v>
      </c>
      <c r="Y169" s="106">
        <v>-398939853</v>
      </c>
      <c r="Z169" s="109">
        <v>-35.0637</v>
      </c>
      <c r="AA169" s="110">
        <v>1137757479</v>
      </c>
    </row>
    <row r="170" spans="1:27" ht="12.75">
      <c r="A170" s="142" t="s">
        <v>74</v>
      </c>
      <c r="B170" s="105"/>
      <c r="C170" s="106">
        <v>35285906</v>
      </c>
      <c r="D170" s="107"/>
      <c r="E170" s="106">
        <v>44431569</v>
      </c>
      <c r="F170" s="108">
        <v>37376207</v>
      </c>
      <c r="G170" s="108"/>
      <c r="H170" s="106"/>
      <c r="I170" s="106"/>
      <c r="J170" s="108"/>
      <c r="K170" s="108"/>
      <c r="L170" s="106"/>
      <c r="M170" s="106"/>
      <c r="N170" s="108"/>
      <c r="O170" s="108">
        <v>390</v>
      </c>
      <c r="P170" s="106"/>
      <c r="Q170" s="106"/>
      <c r="R170" s="108">
        <v>390</v>
      </c>
      <c r="S170" s="108"/>
      <c r="T170" s="106"/>
      <c r="U170" s="106"/>
      <c r="V170" s="106"/>
      <c r="W170" s="108">
        <v>390</v>
      </c>
      <c r="X170" s="108">
        <v>37376194</v>
      </c>
      <c r="Y170" s="106">
        <v>-37375804</v>
      </c>
      <c r="Z170" s="109">
        <v>-99.999</v>
      </c>
      <c r="AA170" s="110">
        <v>37376207</v>
      </c>
    </row>
    <row r="171" spans="1:27" ht="12.75">
      <c r="A171" s="143" t="s">
        <v>75</v>
      </c>
      <c r="B171" s="128"/>
      <c r="C171" s="129">
        <f aca="true" t="shared" si="40" ref="C171:Y171">SUM(C167:C170)</f>
        <v>1257971436</v>
      </c>
      <c r="D171" s="130">
        <f t="shared" si="40"/>
        <v>0</v>
      </c>
      <c r="E171" s="129">
        <f t="shared" si="40"/>
        <v>1633904591</v>
      </c>
      <c r="F171" s="131">
        <f t="shared" si="40"/>
        <v>1570522607</v>
      </c>
      <c r="G171" s="131">
        <f t="shared" si="40"/>
        <v>11447621</v>
      </c>
      <c r="H171" s="129">
        <f t="shared" si="40"/>
        <v>50440679</v>
      </c>
      <c r="I171" s="129">
        <f t="shared" si="40"/>
        <v>54659440</v>
      </c>
      <c r="J171" s="131">
        <f t="shared" si="40"/>
        <v>116547740</v>
      </c>
      <c r="K171" s="131">
        <f t="shared" si="40"/>
        <v>99759554</v>
      </c>
      <c r="L171" s="129">
        <f t="shared" si="40"/>
        <v>61657801</v>
      </c>
      <c r="M171" s="129">
        <f t="shared" si="40"/>
        <v>61657801</v>
      </c>
      <c r="N171" s="131">
        <f t="shared" si="40"/>
        <v>223075156</v>
      </c>
      <c r="O171" s="131">
        <f t="shared" si="40"/>
        <v>52150812</v>
      </c>
      <c r="P171" s="129">
        <f t="shared" si="40"/>
        <v>70071279</v>
      </c>
      <c r="Q171" s="129">
        <f t="shared" si="40"/>
        <v>85759144</v>
      </c>
      <c r="R171" s="131">
        <f t="shared" si="40"/>
        <v>207981235</v>
      </c>
      <c r="S171" s="131">
        <f t="shared" si="40"/>
        <v>23215058</v>
      </c>
      <c r="T171" s="129">
        <f t="shared" si="40"/>
        <v>48388606</v>
      </c>
      <c r="U171" s="129">
        <f t="shared" si="40"/>
        <v>133851330</v>
      </c>
      <c r="V171" s="129">
        <f t="shared" si="40"/>
        <v>205454994</v>
      </c>
      <c r="W171" s="131">
        <f t="shared" si="40"/>
        <v>753059125</v>
      </c>
      <c r="X171" s="131">
        <f t="shared" si="40"/>
        <v>1570522617</v>
      </c>
      <c r="Y171" s="129">
        <f t="shared" si="40"/>
        <v>-817463492</v>
      </c>
      <c r="Z171" s="132">
        <f>+IF(X171&lt;&gt;0,+(Y171/X171)*100,0)</f>
        <v>-52.05041195532175</v>
      </c>
      <c r="AA171" s="133">
        <f>SUM(AA167:AA170)</f>
        <v>1570522607</v>
      </c>
    </row>
    <row r="172" spans="1:27" ht="12.75">
      <c r="A172" s="144"/>
      <c r="B172" s="145"/>
      <c r="C172" s="146"/>
      <c r="D172" s="147"/>
      <c r="E172" s="146"/>
      <c r="F172" s="148"/>
      <c r="G172" s="148"/>
      <c r="H172" s="146"/>
      <c r="I172" s="146"/>
      <c r="J172" s="148"/>
      <c r="K172" s="148"/>
      <c r="L172" s="146"/>
      <c r="M172" s="146"/>
      <c r="N172" s="148"/>
      <c r="O172" s="148"/>
      <c r="P172" s="146"/>
      <c r="Q172" s="146"/>
      <c r="R172" s="148"/>
      <c r="S172" s="148"/>
      <c r="T172" s="146"/>
      <c r="U172" s="146"/>
      <c r="V172" s="146"/>
      <c r="W172" s="148"/>
      <c r="X172" s="148"/>
      <c r="Y172" s="146"/>
      <c r="Z172" s="146"/>
      <c r="AA172" s="149"/>
    </row>
    <row r="173" spans="1:27" ht="12.75">
      <c r="A173" s="150" t="s">
        <v>84</v>
      </c>
      <c r="B173" s="151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  <c r="AA173" s="152"/>
    </row>
    <row r="174" spans="1:27" ht="12.75">
      <c r="A174" s="153" t="s">
        <v>85</v>
      </c>
      <c r="B174" s="151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  <c r="AA174" s="152"/>
    </row>
    <row r="175" spans="1:27" ht="12.75">
      <c r="A175" s="153" t="s">
        <v>86</v>
      </c>
      <c r="B175" s="151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</row>
    <row r="176" spans="1:27" ht="12.75">
      <c r="A176" s="153" t="s">
        <v>87</v>
      </c>
      <c r="B176" s="151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  <c r="AA176" s="152"/>
    </row>
    <row r="177" spans="1:27" ht="12.75">
      <c r="A177" s="154" t="s">
        <v>88</v>
      </c>
      <c r="B177" s="151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  <c r="AA177" s="152"/>
    </row>
    <row r="178" spans="1:27" ht="12.75">
      <c r="A178" s="153" t="s">
        <v>89</v>
      </c>
      <c r="B178" s="151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</row>
    <row r="179" spans="1:27" ht="12.75">
      <c r="A179" s="153" t="s">
        <v>90</v>
      </c>
      <c r="B179" s="151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  <c r="AA179" s="152"/>
    </row>
    <row r="180" spans="1:27" ht="12.75">
      <c r="A180" s="153"/>
      <c r="B180" s="151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  <c r="AA180" s="152"/>
    </row>
    <row r="201" ht="4.5" customHeight="1"/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80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76" t="s">
        <v>81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</row>
    <row r="2" spans="1:27" ht="24.75" customHeight="1">
      <c r="A2" s="26" t="s">
        <v>1</v>
      </c>
      <c r="B2" s="27" t="s">
        <v>93</v>
      </c>
      <c r="C2" s="28" t="s">
        <v>2</v>
      </c>
      <c r="D2" s="77" t="s">
        <v>3</v>
      </c>
      <c r="E2" s="78" t="s">
        <v>4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9"/>
      <c r="AA2" s="29"/>
    </row>
    <row r="3" spans="1:27" ht="24.75" customHeight="1">
      <c r="A3" s="30" t="s">
        <v>5</v>
      </c>
      <c r="B3" s="31" t="s">
        <v>93</v>
      </c>
      <c r="C3" s="32" t="s">
        <v>6</v>
      </c>
      <c r="D3" s="33" t="s">
        <v>6</v>
      </c>
      <c r="E3" s="32" t="s">
        <v>7</v>
      </c>
      <c r="F3" s="34" t="s">
        <v>8</v>
      </c>
      <c r="G3" s="35" t="s">
        <v>9</v>
      </c>
      <c r="H3" s="32" t="s">
        <v>10</v>
      </c>
      <c r="I3" s="32" t="s">
        <v>11</v>
      </c>
      <c r="J3" s="34" t="s">
        <v>12</v>
      </c>
      <c r="K3" s="35" t="s">
        <v>13</v>
      </c>
      <c r="L3" s="32" t="s">
        <v>14</v>
      </c>
      <c r="M3" s="32" t="s">
        <v>15</v>
      </c>
      <c r="N3" s="34" t="s">
        <v>16</v>
      </c>
      <c r="O3" s="35" t="s">
        <v>17</v>
      </c>
      <c r="P3" s="32" t="s">
        <v>18</v>
      </c>
      <c r="Q3" s="32" t="s">
        <v>19</v>
      </c>
      <c r="R3" s="34" t="s">
        <v>20</v>
      </c>
      <c r="S3" s="35" t="s">
        <v>21</v>
      </c>
      <c r="T3" s="32" t="s">
        <v>22</v>
      </c>
      <c r="U3" s="32" t="s">
        <v>23</v>
      </c>
      <c r="V3" s="32" t="s">
        <v>24</v>
      </c>
      <c r="W3" s="34" t="s">
        <v>25</v>
      </c>
      <c r="X3" s="35" t="s">
        <v>26</v>
      </c>
      <c r="Y3" s="32" t="s">
        <v>27</v>
      </c>
      <c r="Z3" s="34" t="s">
        <v>28</v>
      </c>
      <c r="AA3" s="36" t="s">
        <v>29</v>
      </c>
    </row>
    <row r="4" spans="1:27" ht="12.75">
      <c r="A4" s="37" t="s">
        <v>30</v>
      </c>
      <c r="B4" s="38"/>
      <c r="C4" s="39"/>
      <c r="D4" s="40"/>
      <c r="E4" s="39"/>
      <c r="F4" s="41"/>
      <c r="G4" s="41"/>
      <c r="H4" s="39"/>
      <c r="I4" s="39"/>
      <c r="J4" s="41"/>
      <c r="K4" s="41"/>
      <c r="L4" s="39"/>
      <c r="M4" s="39"/>
      <c r="N4" s="41"/>
      <c r="O4" s="41"/>
      <c r="P4" s="39"/>
      <c r="Q4" s="39"/>
      <c r="R4" s="41"/>
      <c r="S4" s="41"/>
      <c r="T4" s="39"/>
      <c r="U4" s="39"/>
      <c r="V4" s="39"/>
      <c r="W4" s="41"/>
      <c r="X4" s="41"/>
      <c r="Y4" s="39"/>
      <c r="Z4" s="42"/>
      <c r="AA4" s="43"/>
    </row>
    <row r="5" spans="1:27" ht="12.75">
      <c r="A5" s="44" t="s">
        <v>31</v>
      </c>
      <c r="B5" s="38" t="s">
        <v>32</v>
      </c>
      <c r="C5" s="39">
        <f aca="true" t="shared" si="0" ref="C5:Y5">C15+C18+C19+C22+C25+C26+SUM(C29:C35)</f>
        <v>86667973</v>
      </c>
      <c r="D5" s="40">
        <f t="shared" si="0"/>
        <v>0</v>
      </c>
      <c r="E5" s="39">
        <f t="shared" si="0"/>
        <v>4578642000</v>
      </c>
      <c r="F5" s="41">
        <f t="shared" si="0"/>
        <v>3382568115</v>
      </c>
      <c r="G5" s="41">
        <f t="shared" si="0"/>
        <v>365312517</v>
      </c>
      <c r="H5" s="39">
        <f t="shared" si="0"/>
        <v>122582375</v>
      </c>
      <c r="I5" s="39">
        <f t="shared" si="0"/>
        <v>-165354393</v>
      </c>
      <c r="J5" s="41">
        <f t="shared" si="0"/>
        <v>322540499</v>
      </c>
      <c r="K5" s="41">
        <f t="shared" si="0"/>
        <v>106745611</v>
      </c>
      <c r="L5" s="39">
        <f t="shared" si="0"/>
        <v>0</v>
      </c>
      <c r="M5" s="39">
        <f t="shared" si="0"/>
        <v>277157560</v>
      </c>
      <c r="N5" s="41">
        <f t="shared" si="0"/>
        <v>383903171</v>
      </c>
      <c r="O5" s="41">
        <f t="shared" si="0"/>
        <v>184746950</v>
      </c>
      <c r="P5" s="39">
        <f t="shared" si="0"/>
        <v>289380575</v>
      </c>
      <c r="Q5" s="39">
        <f t="shared" si="0"/>
        <v>-65871837</v>
      </c>
      <c r="R5" s="41">
        <f t="shared" si="0"/>
        <v>408255688</v>
      </c>
      <c r="S5" s="41">
        <f t="shared" si="0"/>
        <v>108824801</v>
      </c>
      <c r="T5" s="39">
        <f t="shared" si="0"/>
        <v>214464257</v>
      </c>
      <c r="U5" s="39">
        <f t="shared" si="0"/>
        <v>532474687</v>
      </c>
      <c r="V5" s="39">
        <f t="shared" si="0"/>
        <v>855763745</v>
      </c>
      <c r="W5" s="41">
        <f t="shared" si="0"/>
        <v>1970463103</v>
      </c>
      <c r="X5" s="41">
        <f t="shared" si="0"/>
        <v>3382568114</v>
      </c>
      <c r="Y5" s="39">
        <f t="shared" si="0"/>
        <v>-1412105011</v>
      </c>
      <c r="Z5" s="42">
        <f>+IF(X5&lt;&gt;0,+(Y5/X5)*100,0)</f>
        <v>-41.74653586887091</v>
      </c>
      <c r="AA5" s="43">
        <f>AA15+AA18+AA19+AA22+AA25+AA26+SUM(AA29:AA35)</f>
        <v>3382568115</v>
      </c>
    </row>
    <row r="6" spans="1:27" ht="12.75">
      <c r="A6" s="45" t="s">
        <v>33</v>
      </c>
      <c r="B6" s="46"/>
      <c r="C6" s="10">
        <v>-65091</v>
      </c>
      <c r="D6" s="11"/>
      <c r="E6" s="10">
        <v>1314119000</v>
      </c>
      <c r="F6" s="12">
        <v>784685761</v>
      </c>
      <c r="G6" s="12">
        <v>91276237</v>
      </c>
      <c r="H6" s="10">
        <v>42531052</v>
      </c>
      <c r="I6" s="10">
        <v>-79536784</v>
      </c>
      <c r="J6" s="12">
        <v>54270505</v>
      </c>
      <c r="K6" s="12">
        <v>52154439</v>
      </c>
      <c r="L6" s="10"/>
      <c r="M6" s="10">
        <v>76494551</v>
      </c>
      <c r="N6" s="12">
        <v>128648990</v>
      </c>
      <c r="O6" s="12">
        <v>38331795</v>
      </c>
      <c r="P6" s="10">
        <v>65115125</v>
      </c>
      <c r="Q6" s="10">
        <v>34177466</v>
      </c>
      <c r="R6" s="12">
        <v>137624386</v>
      </c>
      <c r="S6" s="12">
        <v>26188250</v>
      </c>
      <c r="T6" s="10">
        <v>164414331</v>
      </c>
      <c r="U6" s="10">
        <v>96477553</v>
      </c>
      <c r="V6" s="10">
        <v>287080134</v>
      </c>
      <c r="W6" s="12">
        <v>607624015</v>
      </c>
      <c r="X6" s="12">
        <v>784685761</v>
      </c>
      <c r="Y6" s="10">
        <v>-177061746</v>
      </c>
      <c r="Z6" s="1">
        <v>-22.5647</v>
      </c>
      <c r="AA6" s="22">
        <v>784685761</v>
      </c>
    </row>
    <row r="7" spans="1:27" ht="12.75">
      <c r="A7" s="45" t="s">
        <v>34</v>
      </c>
      <c r="B7" s="46"/>
      <c r="C7" s="10"/>
      <c r="D7" s="11"/>
      <c r="E7" s="10">
        <v>25550000</v>
      </c>
      <c r="F7" s="12">
        <v>31800170</v>
      </c>
      <c r="G7" s="12">
        <v>6690192</v>
      </c>
      <c r="H7" s="10">
        <v>740405</v>
      </c>
      <c r="I7" s="10">
        <v>330182</v>
      </c>
      <c r="J7" s="12">
        <v>7760779</v>
      </c>
      <c r="K7" s="12">
        <v>5485695</v>
      </c>
      <c r="L7" s="10"/>
      <c r="M7" s="10">
        <v>543114</v>
      </c>
      <c r="N7" s="12">
        <v>6028809</v>
      </c>
      <c r="O7" s="12">
        <v>5508926</v>
      </c>
      <c r="P7" s="10">
        <v>4443972</v>
      </c>
      <c r="Q7" s="10">
        <v>-7308970</v>
      </c>
      <c r="R7" s="12">
        <v>2643928</v>
      </c>
      <c r="S7" s="12">
        <v>311738</v>
      </c>
      <c r="T7" s="10">
        <v>1432487</v>
      </c>
      <c r="U7" s="10">
        <v>4989115</v>
      </c>
      <c r="V7" s="10">
        <v>6733340</v>
      </c>
      <c r="W7" s="12">
        <v>23166856</v>
      </c>
      <c r="X7" s="12">
        <v>31800170</v>
      </c>
      <c r="Y7" s="10">
        <v>-8633314</v>
      </c>
      <c r="Z7" s="1">
        <v>-27.1486</v>
      </c>
      <c r="AA7" s="22">
        <v>31800170</v>
      </c>
    </row>
    <row r="8" spans="1:27" ht="12.75">
      <c r="A8" s="45" t="s">
        <v>35</v>
      </c>
      <c r="B8" s="46"/>
      <c r="C8" s="10">
        <v>-4788332</v>
      </c>
      <c r="D8" s="11"/>
      <c r="E8" s="10">
        <v>432881000</v>
      </c>
      <c r="F8" s="12">
        <v>365338451</v>
      </c>
      <c r="G8" s="12">
        <v>35417612</v>
      </c>
      <c r="H8" s="10">
        <v>18441773</v>
      </c>
      <c r="I8" s="10">
        <v>14723552</v>
      </c>
      <c r="J8" s="12">
        <v>68582937</v>
      </c>
      <c r="K8" s="12">
        <v>13017208</v>
      </c>
      <c r="L8" s="10"/>
      <c r="M8" s="10">
        <v>16982643</v>
      </c>
      <c r="N8" s="12">
        <v>29999851</v>
      </c>
      <c r="O8" s="12">
        <v>18563383</v>
      </c>
      <c r="P8" s="10">
        <v>41529384</v>
      </c>
      <c r="Q8" s="10">
        <v>-8944012</v>
      </c>
      <c r="R8" s="12">
        <v>51148755</v>
      </c>
      <c r="S8" s="12">
        <v>1663250</v>
      </c>
      <c r="T8" s="10">
        <v>10485142</v>
      </c>
      <c r="U8" s="10">
        <v>9617903</v>
      </c>
      <c r="V8" s="10">
        <v>21766295</v>
      </c>
      <c r="W8" s="12">
        <v>171497838</v>
      </c>
      <c r="X8" s="12">
        <v>365338451</v>
      </c>
      <c r="Y8" s="10">
        <v>-193840613</v>
      </c>
      <c r="Z8" s="1">
        <v>-53.0578</v>
      </c>
      <c r="AA8" s="22">
        <v>365338451</v>
      </c>
    </row>
    <row r="9" spans="1:27" ht="12.75">
      <c r="A9" s="45" t="s">
        <v>36</v>
      </c>
      <c r="B9" s="46"/>
      <c r="C9" s="10"/>
      <c r="D9" s="11"/>
      <c r="E9" s="10">
        <v>407500000</v>
      </c>
      <c r="F9" s="12">
        <v>218329763</v>
      </c>
      <c r="G9" s="12">
        <v>38756985</v>
      </c>
      <c r="H9" s="10">
        <v>17227780</v>
      </c>
      <c r="I9" s="10">
        <v>-18211877</v>
      </c>
      <c r="J9" s="12">
        <v>37772888</v>
      </c>
      <c r="K9" s="12">
        <v>26998398</v>
      </c>
      <c r="L9" s="10"/>
      <c r="M9" s="10">
        <v>25200992</v>
      </c>
      <c r="N9" s="12">
        <v>52199390</v>
      </c>
      <c r="O9" s="12">
        <v>9573986</v>
      </c>
      <c r="P9" s="10">
        <v>18706570</v>
      </c>
      <c r="Q9" s="10">
        <v>-2114631</v>
      </c>
      <c r="R9" s="12">
        <v>26165925</v>
      </c>
      <c r="S9" s="12">
        <v>13609792</v>
      </c>
      <c r="T9" s="10">
        <v>3325360</v>
      </c>
      <c r="U9" s="10">
        <v>18295269</v>
      </c>
      <c r="V9" s="10">
        <v>35230421</v>
      </c>
      <c r="W9" s="12">
        <v>151368624</v>
      </c>
      <c r="X9" s="12">
        <v>218329763</v>
      </c>
      <c r="Y9" s="10">
        <v>-66961139</v>
      </c>
      <c r="Z9" s="1">
        <v>-30.6697</v>
      </c>
      <c r="AA9" s="22">
        <v>218329763</v>
      </c>
    </row>
    <row r="10" spans="1:27" ht="12.75">
      <c r="A10" s="45" t="s">
        <v>37</v>
      </c>
      <c r="B10" s="46"/>
      <c r="C10" s="10">
        <v>589943</v>
      </c>
      <c r="D10" s="11"/>
      <c r="E10" s="10">
        <v>184946000</v>
      </c>
      <c r="F10" s="12">
        <v>170813894</v>
      </c>
      <c r="G10" s="12">
        <v>153458069</v>
      </c>
      <c r="H10" s="10">
        <v>4682773</v>
      </c>
      <c r="I10" s="10">
        <v>-123694915</v>
      </c>
      <c r="J10" s="12">
        <v>34445927</v>
      </c>
      <c r="K10" s="12">
        <v>15175464</v>
      </c>
      <c r="L10" s="10"/>
      <c r="M10" s="10">
        <v>98604435</v>
      </c>
      <c r="N10" s="12">
        <v>113779899</v>
      </c>
      <c r="O10" s="12">
        <v>97880101</v>
      </c>
      <c r="P10" s="10">
        <v>11861432</v>
      </c>
      <c r="Q10" s="10">
        <v>-45883122</v>
      </c>
      <c r="R10" s="12">
        <v>63858411</v>
      </c>
      <c r="S10" s="12">
        <v>15259196</v>
      </c>
      <c r="T10" s="10">
        <v>16349979</v>
      </c>
      <c r="U10" s="10">
        <v>57171887</v>
      </c>
      <c r="V10" s="10">
        <v>88781062</v>
      </c>
      <c r="W10" s="12">
        <v>300865299</v>
      </c>
      <c r="X10" s="12">
        <v>170813894</v>
      </c>
      <c r="Y10" s="10">
        <v>130051405</v>
      </c>
      <c r="Z10" s="1">
        <v>76.1363</v>
      </c>
      <c r="AA10" s="22">
        <v>170813894</v>
      </c>
    </row>
    <row r="11" spans="1:27" ht="12.75">
      <c r="A11" s="45" t="s">
        <v>38</v>
      </c>
      <c r="B11" s="46"/>
      <c r="C11" s="10"/>
      <c r="D11" s="11"/>
      <c r="E11" s="10">
        <v>11350000</v>
      </c>
      <c r="F11" s="12">
        <v>5012000</v>
      </c>
      <c r="G11" s="12">
        <v>24131654</v>
      </c>
      <c r="H11" s="10"/>
      <c r="I11" s="10">
        <v>-24131654</v>
      </c>
      <c r="J11" s="12"/>
      <c r="K11" s="12"/>
      <c r="L11" s="10"/>
      <c r="M11" s="10"/>
      <c r="N11" s="12"/>
      <c r="O11" s="12"/>
      <c r="P11" s="10"/>
      <c r="Q11" s="10"/>
      <c r="R11" s="12"/>
      <c r="S11" s="12"/>
      <c r="T11" s="10">
        <v>395208</v>
      </c>
      <c r="U11" s="10">
        <v>3103615</v>
      </c>
      <c r="V11" s="10">
        <v>3498823</v>
      </c>
      <c r="W11" s="12">
        <v>3498823</v>
      </c>
      <c r="X11" s="12">
        <v>5012000</v>
      </c>
      <c r="Y11" s="10">
        <v>-1513177</v>
      </c>
      <c r="Z11" s="1">
        <v>-30.1911</v>
      </c>
      <c r="AA11" s="22">
        <v>5012000</v>
      </c>
    </row>
    <row r="12" spans="1:27" ht="12.75">
      <c r="A12" s="45" t="s">
        <v>39</v>
      </c>
      <c r="B12" s="38"/>
      <c r="C12" s="10"/>
      <c r="D12" s="11"/>
      <c r="E12" s="10"/>
      <c r="F12" s="12"/>
      <c r="G12" s="12"/>
      <c r="H12" s="10"/>
      <c r="I12" s="10"/>
      <c r="J12" s="12"/>
      <c r="K12" s="12"/>
      <c r="L12" s="10"/>
      <c r="M12" s="10"/>
      <c r="N12" s="12"/>
      <c r="O12" s="12"/>
      <c r="P12" s="10"/>
      <c r="Q12" s="10"/>
      <c r="R12" s="12"/>
      <c r="S12" s="12"/>
      <c r="T12" s="10"/>
      <c r="U12" s="10"/>
      <c r="V12" s="10"/>
      <c r="W12" s="12"/>
      <c r="X12" s="12"/>
      <c r="Y12" s="10"/>
      <c r="Z12" s="1"/>
      <c r="AA12" s="22"/>
    </row>
    <row r="13" spans="1:27" ht="12.75">
      <c r="A13" s="45" t="s">
        <v>40</v>
      </c>
      <c r="B13" s="38"/>
      <c r="C13" s="13"/>
      <c r="D13" s="14"/>
      <c r="E13" s="13">
        <v>20000000</v>
      </c>
      <c r="F13" s="15">
        <v>136059870</v>
      </c>
      <c r="G13" s="15"/>
      <c r="H13" s="13"/>
      <c r="I13" s="13">
        <v>39108918</v>
      </c>
      <c r="J13" s="15">
        <v>39108918</v>
      </c>
      <c r="K13" s="15"/>
      <c r="L13" s="13"/>
      <c r="M13" s="13">
        <v>24312291</v>
      </c>
      <c r="N13" s="15">
        <v>24312291</v>
      </c>
      <c r="O13" s="15"/>
      <c r="P13" s="13">
        <v>2070901</v>
      </c>
      <c r="Q13" s="13">
        <v>33832</v>
      </c>
      <c r="R13" s="15">
        <v>2104733</v>
      </c>
      <c r="S13" s="15">
        <v>18477600</v>
      </c>
      <c r="T13" s="13">
        <v>-14146940</v>
      </c>
      <c r="U13" s="13">
        <v>-15453124</v>
      </c>
      <c r="V13" s="13">
        <v>-11122464</v>
      </c>
      <c r="W13" s="15">
        <v>54403478</v>
      </c>
      <c r="X13" s="15">
        <v>136059870</v>
      </c>
      <c r="Y13" s="13">
        <v>-81656392</v>
      </c>
      <c r="Z13" s="2">
        <v>-60.015</v>
      </c>
      <c r="AA13" s="23">
        <v>136059870</v>
      </c>
    </row>
    <row r="14" spans="1:27" ht="12.75">
      <c r="A14" s="45" t="s">
        <v>41</v>
      </c>
      <c r="B14" s="38"/>
      <c r="C14" s="16"/>
      <c r="D14" s="17"/>
      <c r="E14" s="16"/>
      <c r="F14" s="18">
        <v>2256971</v>
      </c>
      <c r="G14" s="18">
        <v>416378</v>
      </c>
      <c r="H14" s="16">
        <v>69420</v>
      </c>
      <c r="I14" s="16">
        <v>-314253</v>
      </c>
      <c r="J14" s="18">
        <v>171545</v>
      </c>
      <c r="K14" s="18"/>
      <c r="L14" s="16"/>
      <c r="M14" s="16"/>
      <c r="N14" s="18"/>
      <c r="O14" s="18"/>
      <c r="P14" s="16"/>
      <c r="Q14" s="16">
        <v>1222714</v>
      </c>
      <c r="R14" s="18">
        <v>1222714</v>
      </c>
      <c r="S14" s="18"/>
      <c r="T14" s="16"/>
      <c r="U14" s="16">
        <v>173865</v>
      </c>
      <c r="V14" s="16">
        <v>173865</v>
      </c>
      <c r="W14" s="18">
        <v>1568124</v>
      </c>
      <c r="X14" s="18">
        <v>2256971</v>
      </c>
      <c r="Y14" s="16">
        <v>-688847</v>
      </c>
      <c r="Z14" s="3">
        <v>-30.5209</v>
      </c>
      <c r="AA14" s="24">
        <v>2256971</v>
      </c>
    </row>
    <row r="15" spans="1:27" ht="12.75">
      <c r="A15" s="47" t="s">
        <v>42</v>
      </c>
      <c r="B15" s="38"/>
      <c r="C15" s="10">
        <f aca="true" t="shared" si="1" ref="C15:Y15">SUM(C6:C14)</f>
        <v>-4263480</v>
      </c>
      <c r="D15" s="11">
        <f t="shared" si="1"/>
        <v>0</v>
      </c>
      <c r="E15" s="10">
        <f t="shared" si="1"/>
        <v>2396346000</v>
      </c>
      <c r="F15" s="12">
        <f t="shared" si="1"/>
        <v>1714296880</v>
      </c>
      <c r="G15" s="12">
        <f t="shared" si="1"/>
        <v>350147127</v>
      </c>
      <c r="H15" s="10">
        <f t="shared" si="1"/>
        <v>83693203</v>
      </c>
      <c r="I15" s="10">
        <f t="shared" si="1"/>
        <v>-191726831</v>
      </c>
      <c r="J15" s="12">
        <f t="shared" si="1"/>
        <v>242113499</v>
      </c>
      <c r="K15" s="12">
        <f t="shared" si="1"/>
        <v>112831204</v>
      </c>
      <c r="L15" s="10">
        <f t="shared" si="1"/>
        <v>0</v>
      </c>
      <c r="M15" s="10">
        <f t="shared" si="1"/>
        <v>242138026</v>
      </c>
      <c r="N15" s="12">
        <f t="shared" si="1"/>
        <v>354969230</v>
      </c>
      <c r="O15" s="12">
        <f t="shared" si="1"/>
        <v>169858191</v>
      </c>
      <c r="P15" s="10">
        <f t="shared" si="1"/>
        <v>143727384</v>
      </c>
      <c r="Q15" s="10">
        <f t="shared" si="1"/>
        <v>-28816723</v>
      </c>
      <c r="R15" s="12">
        <f t="shared" si="1"/>
        <v>284768852</v>
      </c>
      <c r="S15" s="12">
        <f t="shared" si="1"/>
        <v>75509826</v>
      </c>
      <c r="T15" s="10">
        <f t="shared" si="1"/>
        <v>182255567</v>
      </c>
      <c r="U15" s="10">
        <f t="shared" si="1"/>
        <v>174376083</v>
      </c>
      <c r="V15" s="10">
        <f t="shared" si="1"/>
        <v>432141476</v>
      </c>
      <c r="W15" s="12">
        <f t="shared" si="1"/>
        <v>1313993057</v>
      </c>
      <c r="X15" s="12">
        <f t="shared" si="1"/>
        <v>1714296880</v>
      </c>
      <c r="Y15" s="10">
        <f t="shared" si="1"/>
        <v>-400303823</v>
      </c>
      <c r="Z15" s="1">
        <f>+IF(X15&lt;&gt;0,+(Y15/X15)*100,0)</f>
        <v>-23.350904249443655</v>
      </c>
      <c r="AA15" s="22">
        <f>SUM(AA6:AA14)</f>
        <v>1714296880</v>
      </c>
    </row>
    <row r="16" spans="1:27" ht="12.75">
      <c r="A16" s="48" t="s">
        <v>43</v>
      </c>
      <c r="B16" s="49"/>
      <c r="C16" s="10">
        <v>73756250</v>
      </c>
      <c r="D16" s="11"/>
      <c r="E16" s="10">
        <v>266953000</v>
      </c>
      <c r="F16" s="12">
        <v>99073824</v>
      </c>
      <c r="G16" s="12">
        <v>3514029</v>
      </c>
      <c r="H16" s="10">
        <v>9816609</v>
      </c>
      <c r="I16" s="10">
        <v>-20070897</v>
      </c>
      <c r="J16" s="12">
        <v>-6740259</v>
      </c>
      <c r="K16" s="12">
        <v>615232</v>
      </c>
      <c r="L16" s="10"/>
      <c r="M16" s="10">
        <v>5900279</v>
      </c>
      <c r="N16" s="12">
        <v>6515511</v>
      </c>
      <c r="O16" s="12">
        <v>2225108</v>
      </c>
      <c r="P16" s="10">
        <v>19739888</v>
      </c>
      <c r="Q16" s="10">
        <v>5985476</v>
      </c>
      <c r="R16" s="12">
        <v>27950472</v>
      </c>
      <c r="S16" s="12">
        <v>3552153</v>
      </c>
      <c r="T16" s="10">
        <v>5582356</v>
      </c>
      <c r="U16" s="10">
        <v>4205233</v>
      </c>
      <c r="V16" s="10">
        <v>13339742</v>
      </c>
      <c r="W16" s="12">
        <v>41065466</v>
      </c>
      <c r="X16" s="12">
        <v>99073824</v>
      </c>
      <c r="Y16" s="10">
        <v>-58008358</v>
      </c>
      <c r="Z16" s="1">
        <v>-58.5506</v>
      </c>
      <c r="AA16" s="22">
        <v>99073824</v>
      </c>
    </row>
    <row r="17" spans="1:27" ht="12.75">
      <c r="A17" s="48" t="s">
        <v>44</v>
      </c>
      <c r="B17" s="38"/>
      <c r="C17" s="16"/>
      <c r="D17" s="17"/>
      <c r="E17" s="16">
        <v>45497000</v>
      </c>
      <c r="F17" s="18">
        <v>19084930</v>
      </c>
      <c r="G17" s="18">
        <v>111787</v>
      </c>
      <c r="H17" s="16">
        <v>1194995</v>
      </c>
      <c r="I17" s="16">
        <v>-276598</v>
      </c>
      <c r="J17" s="18">
        <v>1030184</v>
      </c>
      <c r="K17" s="18">
        <v>39515</v>
      </c>
      <c r="L17" s="16"/>
      <c r="M17" s="16">
        <v>621758</v>
      </c>
      <c r="N17" s="18">
        <v>661273</v>
      </c>
      <c r="O17" s="18">
        <v>-170644</v>
      </c>
      <c r="P17" s="16">
        <v>564311</v>
      </c>
      <c r="Q17" s="16"/>
      <c r="R17" s="18">
        <v>393667</v>
      </c>
      <c r="S17" s="18"/>
      <c r="T17" s="16">
        <v>1</v>
      </c>
      <c r="U17" s="16">
        <v>739703</v>
      </c>
      <c r="V17" s="16">
        <v>739704</v>
      </c>
      <c r="W17" s="18">
        <v>2824828</v>
      </c>
      <c r="X17" s="18">
        <v>19084930</v>
      </c>
      <c r="Y17" s="16">
        <v>-16260102</v>
      </c>
      <c r="Z17" s="3">
        <v>-85.1986</v>
      </c>
      <c r="AA17" s="24">
        <v>19084930</v>
      </c>
    </row>
    <row r="18" spans="1:27" ht="12.75">
      <c r="A18" s="47" t="s">
        <v>45</v>
      </c>
      <c r="B18" s="38"/>
      <c r="C18" s="19">
        <f aca="true" t="shared" si="2" ref="C18:Y18">SUM(C16:C17)</f>
        <v>73756250</v>
      </c>
      <c r="D18" s="20">
        <f t="shared" si="2"/>
        <v>0</v>
      </c>
      <c r="E18" s="19">
        <f t="shared" si="2"/>
        <v>312450000</v>
      </c>
      <c r="F18" s="21">
        <f t="shared" si="2"/>
        <v>118158754</v>
      </c>
      <c r="G18" s="21">
        <f t="shared" si="2"/>
        <v>3625816</v>
      </c>
      <c r="H18" s="19">
        <f t="shared" si="2"/>
        <v>11011604</v>
      </c>
      <c r="I18" s="19">
        <f t="shared" si="2"/>
        <v>-20347495</v>
      </c>
      <c r="J18" s="21">
        <f t="shared" si="2"/>
        <v>-5710075</v>
      </c>
      <c r="K18" s="21">
        <f t="shared" si="2"/>
        <v>654747</v>
      </c>
      <c r="L18" s="19">
        <f t="shared" si="2"/>
        <v>0</v>
      </c>
      <c r="M18" s="19">
        <f t="shared" si="2"/>
        <v>6522037</v>
      </c>
      <c r="N18" s="21">
        <f t="shared" si="2"/>
        <v>7176784</v>
      </c>
      <c r="O18" s="21">
        <f t="shared" si="2"/>
        <v>2054464</v>
      </c>
      <c r="P18" s="19">
        <f t="shared" si="2"/>
        <v>20304199</v>
      </c>
      <c r="Q18" s="19">
        <f t="shared" si="2"/>
        <v>5985476</v>
      </c>
      <c r="R18" s="21">
        <f t="shared" si="2"/>
        <v>28344139</v>
      </c>
      <c r="S18" s="21">
        <f t="shared" si="2"/>
        <v>3552153</v>
      </c>
      <c r="T18" s="19">
        <f t="shared" si="2"/>
        <v>5582357</v>
      </c>
      <c r="U18" s="19">
        <f t="shared" si="2"/>
        <v>4944936</v>
      </c>
      <c r="V18" s="19">
        <f t="shared" si="2"/>
        <v>14079446</v>
      </c>
      <c r="W18" s="21">
        <f t="shared" si="2"/>
        <v>43890294</v>
      </c>
      <c r="X18" s="21">
        <f t="shared" si="2"/>
        <v>118158754</v>
      </c>
      <c r="Y18" s="19">
        <f t="shared" si="2"/>
        <v>-74268460</v>
      </c>
      <c r="Z18" s="4">
        <f>+IF(X18&lt;&gt;0,+(Y18/X18)*100,0)</f>
        <v>-62.85480972488928</v>
      </c>
      <c r="AA18" s="25">
        <f>SUM(AA16:AA17)</f>
        <v>118158754</v>
      </c>
    </row>
    <row r="19" spans="1:27" ht="12.75">
      <c r="A19" s="50" t="s">
        <v>91</v>
      </c>
      <c r="B19" s="38"/>
      <c r="C19" s="10"/>
      <c r="D19" s="11"/>
      <c r="E19" s="10">
        <v>8000000</v>
      </c>
      <c r="F19" s="12">
        <v>12301000</v>
      </c>
      <c r="G19" s="12"/>
      <c r="H19" s="10"/>
      <c r="I19" s="10"/>
      <c r="J19" s="12"/>
      <c r="K19" s="12"/>
      <c r="L19" s="10"/>
      <c r="M19" s="10"/>
      <c r="N19" s="12"/>
      <c r="O19" s="12">
        <v>4950000</v>
      </c>
      <c r="P19" s="10"/>
      <c r="Q19" s="10">
        <v>-4950000</v>
      </c>
      <c r="R19" s="12"/>
      <c r="S19" s="12"/>
      <c r="T19" s="10"/>
      <c r="U19" s="10"/>
      <c r="V19" s="10"/>
      <c r="W19" s="12"/>
      <c r="X19" s="12">
        <v>12301000</v>
      </c>
      <c r="Y19" s="10">
        <v>-12301000</v>
      </c>
      <c r="Z19" s="1">
        <v>-100</v>
      </c>
      <c r="AA19" s="22">
        <v>12301000</v>
      </c>
    </row>
    <row r="20" spans="1:27" ht="12.75">
      <c r="A20" s="48" t="s">
        <v>46</v>
      </c>
      <c r="B20" s="38"/>
      <c r="C20" s="13"/>
      <c r="D20" s="14"/>
      <c r="E20" s="13">
        <v>1000</v>
      </c>
      <c r="F20" s="15">
        <v>1000</v>
      </c>
      <c r="G20" s="15"/>
      <c r="H20" s="13"/>
      <c r="I20" s="13"/>
      <c r="J20" s="15"/>
      <c r="K20" s="15"/>
      <c r="L20" s="13"/>
      <c r="M20" s="13"/>
      <c r="N20" s="15"/>
      <c r="O20" s="15"/>
      <c r="P20" s="13"/>
      <c r="Q20" s="13"/>
      <c r="R20" s="15"/>
      <c r="S20" s="15"/>
      <c r="T20" s="13"/>
      <c r="U20" s="13"/>
      <c r="V20" s="13"/>
      <c r="W20" s="15"/>
      <c r="X20" s="15">
        <v>1000</v>
      </c>
      <c r="Y20" s="13">
        <v>-1000</v>
      </c>
      <c r="Z20" s="2">
        <v>-100</v>
      </c>
      <c r="AA20" s="23">
        <v>1000</v>
      </c>
    </row>
    <row r="21" spans="1:27" ht="12.75">
      <c r="A21" s="48" t="s">
        <v>47</v>
      </c>
      <c r="B21" s="38"/>
      <c r="C21" s="16"/>
      <c r="D21" s="17"/>
      <c r="E21" s="16"/>
      <c r="F21" s="18"/>
      <c r="G21" s="18"/>
      <c r="H21" s="16"/>
      <c r="I21" s="16"/>
      <c r="J21" s="18"/>
      <c r="K21" s="18"/>
      <c r="L21" s="16"/>
      <c r="M21" s="16"/>
      <c r="N21" s="18"/>
      <c r="O21" s="18"/>
      <c r="P21" s="16"/>
      <c r="Q21" s="16"/>
      <c r="R21" s="18"/>
      <c r="S21" s="18"/>
      <c r="T21" s="16"/>
      <c r="U21" s="16"/>
      <c r="V21" s="16"/>
      <c r="W21" s="18"/>
      <c r="X21" s="18"/>
      <c r="Y21" s="16"/>
      <c r="Z21" s="3"/>
      <c r="AA21" s="24"/>
    </row>
    <row r="22" spans="1:27" ht="12.75">
      <c r="A22" s="47" t="s">
        <v>48</v>
      </c>
      <c r="B22" s="38"/>
      <c r="C22" s="10">
        <f aca="true" t="shared" si="3" ref="C22:Y22">SUM(C20:C21)</f>
        <v>0</v>
      </c>
      <c r="D22" s="11">
        <f t="shared" si="3"/>
        <v>0</v>
      </c>
      <c r="E22" s="10">
        <f t="shared" si="3"/>
        <v>1000</v>
      </c>
      <c r="F22" s="12">
        <f t="shared" si="3"/>
        <v>1000</v>
      </c>
      <c r="G22" s="12">
        <f t="shared" si="3"/>
        <v>0</v>
      </c>
      <c r="H22" s="10">
        <f t="shared" si="3"/>
        <v>0</v>
      </c>
      <c r="I22" s="10">
        <f t="shared" si="3"/>
        <v>0</v>
      </c>
      <c r="J22" s="12">
        <f t="shared" si="3"/>
        <v>0</v>
      </c>
      <c r="K22" s="12">
        <f t="shared" si="3"/>
        <v>0</v>
      </c>
      <c r="L22" s="10">
        <f t="shared" si="3"/>
        <v>0</v>
      </c>
      <c r="M22" s="10">
        <f t="shared" si="3"/>
        <v>0</v>
      </c>
      <c r="N22" s="12">
        <f t="shared" si="3"/>
        <v>0</v>
      </c>
      <c r="O22" s="12">
        <f t="shared" si="3"/>
        <v>0</v>
      </c>
      <c r="P22" s="10">
        <f t="shared" si="3"/>
        <v>0</v>
      </c>
      <c r="Q22" s="10">
        <f t="shared" si="3"/>
        <v>0</v>
      </c>
      <c r="R22" s="12">
        <f t="shared" si="3"/>
        <v>0</v>
      </c>
      <c r="S22" s="12">
        <f t="shared" si="3"/>
        <v>0</v>
      </c>
      <c r="T22" s="10">
        <f t="shared" si="3"/>
        <v>0</v>
      </c>
      <c r="U22" s="10">
        <f t="shared" si="3"/>
        <v>0</v>
      </c>
      <c r="V22" s="10">
        <f t="shared" si="3"/>
        <v>0</v>
      </c>
      <c r="W22" s="12">
        <f t="shared" si="3"/>
        <v>0</v>
      </c>
      <c r="X22" s="12">
        <f t="shared" si="3"/>
        <v>1000</v>
      </c>
      <c r="Y22" s="10">
        <f t="shared" si="3"/>
        <v>-1000</v>
      </c>
      <c r="Z22" s="1">
        <f>+IF(X22&lt;&gt;0,+(Y22/X22)*100,0)</f>
        <v>-100</v>
      </c>
      <c r="AA22" s="22">
        <f>SUM(AA20:AA21)</f>
        <v>1000</v>
      </c>
    </row>
    <row r="23" spans="1:27" ht="12.75">
      <c r="A23" s="48" t="s">
        <v>49</v>
      </c>
      <c r="B23" s="49"/>
      <c r="C23" s="10">
        <v>75779</v>
      </c>
      <c r="D23" s="11"/>
      <c r="E23" s="10">
        <v>67710000</v>
      </c>
      <c r="F23" s="12">
        <v>31216273</v>
      </c>
      <c r="G23" s="12">
        <v>8913600</v>
      </c>
      <c r="H23" s="10">
        <v>-991290</v>
      </c>
      <c r="I23" s="10">
        <v>-3310725</v>
      </c>
      <c r="J23" s="12">
        <v>4611585</v>
      </c>
      <c r="K23" s="12">
        <v>597038</v>
      </c>
      <c r="L23" s="10"/>
      <c r="M23" s="10">
        <v>4582108</v>
      </c>
      <c r="N23" s="12">
        <v>5179146</v>
      </c>
      <c r="O23" s="12">
        <v>183456</v>
      </c>
      <c r="P23" s="10">
        <v>2032328</v>
      </c>
      <c r="Q23" s="10">
        <v>4418550</v>
      </c>
      <c r="R23" s="12">
        <v>6634334</v>
      </c>
      <c r="S23" s="12">
        <v>299800</v>
      </c>
      <c r="T23" s="10">
        <v>3074074</v>
      </c>
      <c r="U23" s="10">
        <v>8778635</v>
      </c>
      <c r="V23" s="10">
        <v>12152509</v>
      </c>
      <c r="W23" s="12">
        <v>28577574</v>
      </c>
      <c r="X23" s="12">
        <v>31216273</v>
      </c>
      <c r="Y23" s="10">
        <v>-2638699</v>
      </c>
      <c r="Z23" s="1">
        <v>-8.453</v>
      </c>
      <c r="AA23" s="22">
        <v>31216273</v>
      </c>
    </row>
    <row r="24" spans="1:27" ht="12.75">
      <c r="A24" s="48" t="s">
        <v>50</v>
      </c>
      <c r="B24" s="38"/>
      <c r="C24" s="16"/>
      <c r="D24" s="17"/>
      <c r="E24" s="16">
        <v>702791000</v>
      </c>
      <c r="F24" s="18">
        <v>583065458</v>
      </c>
      <c r="G24" s="18">
        <v>137570</v>
      </c>
      <c r="H24" s="16">
        <v>36131</v>
      </c>
      <c r="I24" s="16">
        <v>164727</v>
      </c>
      <c r="J24" s="18">
        <v>338428</v>
      </c>
      <c r="K24" s="18">
        <v>95469</v>
      </c>
      <c r="L24" s="16"/>
      <c r="M24" s="16">
        <v>31501</v>
      </c>
      <c r="N24" s="18">
        <v>126970</v>
      </c>
      <c r="O24" s="18">
        <v>38550</v>
      </c>
      <c r="P24" s="16">
        <v>33533</v>
      </c>
      <c r="Q24" s="16">
        <v>420218</v>
      </c>
      <c r="R24" s="18">
        <v>492301</v>
      </c>
      <c r="S24" s="18">
        <v>46893</v>
      </c>
      <c r="T24" s="16">
        <v>19241</v>
      </c>
      <c r="U24" s="16"/>
      <c r="V24" s="16">
        <v>66134</v>
      </c>
      <c r="W24" s="18">
        <v>1023833</v>
      </c>
      <c r="X24" s="18">
        <v>583065458</v>
      </c>
      <c r="Y24" s="16">
        <v>-582041625</v>
      </c>
      <c r="Z24" s="3">
        <v>-99.8244</v>
      </c>
      <c r="AA24" s="24">
        <v>583065458</v>
      </c>
    </row>
    <row r="25" spans="1:27" ht="12.75">
      <c r="A25" s="47" t="s">
        <v>92</v>
      </c>
      <c r="B25" s="38"/>
      <c r="C25" s="19">
        <f aca="true" t="shared" si="4" ref="C25:Y25">SUM(C23:C24)</f>
        <v>75779</v>
      </c>
      <c r="D25" s="20">
        <f t="shared" si="4"/>
        <v>0</v>
      </c>
      <c r="E25" s="19">
        <f t="shared" si="4"/>
        <v>770501000</v>
      </c>
      <c r="F25" s="21">
        <f t="shared" si="4"/>
        <v>614281731</v>
      </c>
      <c r="G25" s="21">
        <f t="shared" si="4"/>
        <v>9051170</v>
      </c>
      <c r="H25" s="19">
        <f t="shared" si="4"/>
        <v>-955159</v>
      </c>
      <c r="I25" s="19">
        <f t="shared" si="4"/>
        <v>-3145998</v>
      </c>
      <c r="J25" s="21">
        <f t="shared" si="4"/>
        <v>4950013</v>
      </c>
      <c r="K25" s="21">
        <f t="shared" si="4"/>
        <v>692507</v>
      </c>
      <c r="L25" s="19">
        <f t="shared" si="4"/>
        <v>0</v>
      </c>
      <c r="M25" s="19">
        <f t="shared" si="4"/>
        <v>4613609</v>
      </c>
      <c r="N25" s="21">
        <f t="shared" si="4"/>
        <v>5306116</v>
      </c>
      <c r="O25" s="21">
        <f t="shared" si="4"/>
        <v>222006</v>
      </c>
      <c r="P25" s="19">
        <f t="shared" si="4"/>
        <v>2065861</v>
      </c>
      <c r="Q25" s="19">
        <f t="shared" si="4"/>
        <v>4838768</v>
      </c>
      <c r="R25" s="21">
        <f t="shared" si="4"/>
        <v>7126635</v>
      </c>
      <c r="S25" s="21">
        <f t="shared" si="4"/>
        <v>346693</v>
      </c>
      <c r="T25" s="19">
        <f t="shared" si="4"/>
        <v>3093315</v>
      </c>
      <c r="U25" s="19">
        <f t="shared" si="4"/>
        <v>8778635</v>
      </c>
      <c r="V25" s="19">
        <f t="shared" si="4"/>
        <v>12218643</v>
      </c>
      <c r="W25" s="21">
        <f t="shared" si="4"/>
        <v>29601407</v>
      </c>
      <c r="X25" s="21">
        <f t="shared" si="4"/>
        <v>614281731</v>
      </c>
      <c r="Y25" s="19">
        <f t="shared" si="4"/>
        <v>-584680324</v>
      </c>
      <c r="Z25" s="4">
        <f>+IF(X25&lt;&gt;0,+(Y25/X25)*100,0)</f>
        <v>-95.18113505478809</v>
      </c>
      <c r="AA25" s="25">
        <f>SUM(AA23:AA24)</f>
        <v>614281731</v>
      </c>
    </row>
    <row r="26" spans="1:27" ht="12.75">
      <c r="A26" s="50" t="s">
        <v>51</v>
      </c>
      <c r="B26" s="38"/>
      <c r="C26" s="10"/>
      <c r="D26" s="11"/>
      <c r="E26" s="10"/>
      <c r="F26" s="12"/>
      <c r="G26" s="12"/>
      <c r="H26" s="10"/>
      <c r="I26" s="10"/>
      <c r="J26" s="12"/>
      <c r="K26" s="12"/>
      <c r="L26" s="10"/>
      <c r="M26" s="10"/>
      <c r="N26" s="12"/>
      <c r="O26" s="12"/>
      <c r="P26" s="10"/>
      <c r="Q26" s="10"/>
      <c r="R26" s="12"/>
      <c r="S26" s="12"/>
      <c r="T26" s="10"/>
      <c r="U26" s="10"/>
      <c r="V26" s="10"/>
      <c r="W26" s="12"/>
      <c r="X26" s="12"/>
      <c r="Y26" s="10"/>
      <c r="Z26" s="1"/>
      <c r="AA26" s="22"/>
    </row>
    <row r="27" spans="1:27" ht="12.75">
      <c r="A27" s="48" t="s">
        <v>52</v>
      </c>
      <c r="B27" s="38"/>
      <c r="C27" s="13"/>
      <c r="D27" s="14"/>
      <c r="E27" s="13"/>
      <c r="F27" s="15"/>
      <c r="G27" s="15"/>
      <c r="H27" s="13"/>
      <c r="I27" s="13"/>
      <c r="J27" s="15"/>
      <c r="K27" s="15"/>
      <c r="L27" s="13"/>
      <c r="M27" s="13"/>
      <c r="N27" s="15"/>
      <c r="O27" s="15"/>
      <c r="P27" s="13"/>
      <c r="Q27" s="13"/>
      <c r="R27" s="15"/>
      <c r="S27" s="15"/>
      <c r="T27" s="13"/>
      <c r="U27" s="13"/>
      <c r="V27" s="13"/>
      <c r="W27" s="15"/>
      <c r="X27" s="15"/>
      <c r="Y27" s="13"/>
      <c r="Z27" s="2"/>
      <c r="AA27" s="23"/>
    </row>
    <row r="28" spans="1:27" ht="12.75">
      <c r="A28" s="48" t="s">
        <v>53</v>
      </c>
      <c r="B28" s="38"/>
      <c r="C28" s="16">
        <v>-44814658</v>
      </c>
      <c r="D28" s="17"/>
      <c r="E28" s="16">
        <v>131004000</v>
      </c>
      <c r="F28" s="18">
        <v>65821994</v>
      </c>
      <c r="G28" s="18">
        <v>-927492</v>
      </c>
      <c r="H28" s="16">
        <v>12313596</v>
      </c>
      <c r="I28" s="16">
        <v>6814820</v>
      </c>
      <c r="J28" s="18">
        <v>18200924</v>
      </c>
      <c r="K28" s="18">
        <v>14835783</v>
      </c>
      <c r="L28" s="16"/>
      <c r="M28" s="16">
        <v>13457291</v>
      </c>
      <c r="N28" s="18">
        <v>28293074</v>
      </c>
      <c r="O28" s="18">
        <v>824201</v>
      </c>
      <c r="P28" s="16">
        <v>-7969804</v>
      </c>
      <c r="Q28" s="16">
        <v>39772920</v>
      </c>
      <c r="R28" s="18">
        <v>32627317</v>
      </c>
      <c r="S28" s="18">
        <v>-32147</v>
      </c>
      <c r="T28" s="16">
        <v>14187248</v>
      </c>
      <c r="U28" s="16">
        <v>21459749</v>
      </c>
      <c r="V28" s="16">
        <v>35614850</v>
      </c>
      <c r="W28" s="18">
        <v>114736165</v>
      </c>
      <c r="X28" s="18">
        <v>65821994</v>
      </c>
      <c r="Y28" s="16">
        <v>48914171</v>
      </c>
      <c r="Z28" s="3">
        <v>74.3128</v>
      </c>
      <c r="AA28" s="24">
        <v>65821994</v>
      </c>
    </row>
    <row r="29" spans="1:27" ht="12.75">
      <c r="A29" s="47" t="s">
        <v>54</v>
      </c>
      <c r="B29" s="38"/>
      <c r="C29" s="10">
        <f aca="true" t="shared" si="5" ref="C29:Y29">SUM(C27:C28)</f>
        <v>-44814658</v>
      </c>
      <c r="D29" s="11">
        <f t="shared" si="5"/>
        <v>0</v>
      </c>
      <c r="E29" s="10">
        <f t="shared" si="5"/>
        <v>131004000</v>
      </c>
      <c r="F29" s="12">
        <f t="shared" si="5"/>
        <v>65821994</v>
      </c>
      <c r="G29" s="12">
        <f t="shared" si="5"/>
        <v>-927492</v>
      </c>
      <c r="H29" s="10">
        <f t="shared" si="5"/>
        <v>12313596</v>
      </c>
      <c r="I29" s="10">
        <f t="shared" si="5"/>
        <v>6814820</v>
      </c>
      <c r="J29" s="12">
        <f t="shared" si="5"/>
        <v>18200924</v>
      </c>
      <c r="K29" s="12">
        <f t="shared" si="5"/>
        <v>14835783</v>
      </c>
      <c r="L29" s="10">
        <f t="shared" si="5"/>
        <v>0</v>
      </c>
      <c r="M29" s="10">
        <f t="shared" si="5"/>
        <v>13457291</v>
      </c>
      <c r="N29" s="12">
        <f t="shared" si="5"/>
        <v>28293074</v>
      </c>
      <c r="O29" s="12">
        <f t="shared" si="5"/>
        <v>824201</v>
      </c>
      <c r="P29" s="10">
        <f t="shared" si="5"/>
        <v>-7969804</v>
      </c>
      <c r="Q29" s="10">
        <f t="shared" si="5"/>
        <v>39772920</v>
      </c>
      <c r="R29" s="12">
        <f t="shared" si="5"/>
        <v>32627317</v>
      </c>
      <c r="S29" s="12">
        <f t="shared" si="5"/>
        <v>-32147</v>
      </c>
      <c r="T29" s="10">
        <f t="shared" si="5"/>
        <v>14187248</v>
      </c>
      <c r="U29" s="10">
        <f t="shared" si="5"/>
        <v>21459749</v>
      </c>
      <c r="V29" s="10">
        <f t="shared" si="5"/>
        <v>35614850</v>
      </c>
      <c r="W29" s="12">
        <f t="shared" si="5"/>
        <v>114736165</v>
      </c>
      <c r="X29" s="12">
        <f t="shared" si="5"/>
        <v>65821994</v>
      </c>
      <c r="Y29" s="10">
        <f t="shared" si="5"/>
        <v>48914171</v>
      </c>
      <c r="Z29" s="1">
        <f>+IF(X29&lt;&gt;0,+(Y29/X29)*100,0)</f>
        <v>74.31280644582114</v>
      </c>
      <c r="AA29" s="22">
        <f>SUM(AA27:AA28)</f>
        <v>65821994</v>
      </c>
    </row>
    <row r="30" spans="1:27" ht="12.75">
      <c r="A30" s="51" t="s">
        <v>55</v>
      </c>
      <c r="B30" s="38"/>
      <c r="C30" s="13">
        <v>31946688</v>
      </c>
      <c r="D30" s="14"/>
      <c r="E30" s="13">
        <v>69404000</v>
      </c>
      <c r="F30" s="15">
        <v>110001042</v>
      </c>
      <c r="G30" s="15">
        <v>1622827</v>
      </c>
      <c r="H30" s="13">
        <v>2132563</v>
      </c>
      <c r="I30" s="13">
        <v>667042</v>
      </c>
      <c r="J30" s="15">
        <v>4422432</v>
      </c>
      <c r="K30" s="15">
        <v>2087448</v>
      </c>
      <c r="L30" s="13"/>
      <c r="M30" s="13">
        <v>3002569</v>
      </c>
      <c r="N30" s="15">
        <v>5090017</v>
      </c>
      <c r="O30" s="15">
        <v>3610475</v>
      </c>
      <c r="P30" s="13">
        <v>7498310</v>
      </c>
      <c r="Q30" s="13">
        <v>3170779</v>
      </c>
      <c r="R30" s="15">
        <v>14279564</v>
      </c>
      <c r="S30" s="15">
        <v>4557377</v>
      </c>
      <c r="T30" s="13">
        <v>6039726</v>
      </c>
      <c r="U30" s="13">
        <v>-820158</v>
      </c>
      <c r="V30" s="13">
        <v>9776945</v>
      </c>
      <c r="W30" s="15">
        <v>33568958</v>
      </c>
      <c r="X30" s="15">
        <v>110001042</v>
      </c>
      <c r="Y30" s="13">
        <v>-76432084</v>
      </c>
      <c r="Z30" s="2">
        <v>-69.4831</v>
      </c>
      <c r="AA30" s="23">
        <v>110001042</v>
      </c>
    </row>
    <row r="31" spans="1:27" ht="12.75">
      <c r="A31" s="50" t="s">
        <v>56</v>
      </c>
      <c r="B31" s="38"/>
      <c r="C31" s="10">
        <v>26626</v>
      </c>
      <c r="D31" s="11"/>
      <c r="E31" s="10">
        <v>56970000</v>
      </c>
      <c r="F31" s="12">
        <v>83607778</v>
      </c>
      <c r="G31" s="12">
        <v>3417164</v>
      </c>
      <c r="H31" s="10">
        <v>1954327</v>
      </c>
      <c r="I31" s="10">
        <v>306306</v>
      </c>
      <c r="J31" s="12">
        <v>5677797</v>
      </c>
      <c r="K31" s="12">
        <v>1113502</v>
      </c>
      <c r="L31" s="10"/>
      <c r="M31" s="10">
        <v>1670868</v>
      </c>
      <c r="N31" s="12">
        <v>2784370</v>
      </c>
      <c r="O31" s="12">
        <v>500564</v>
      </c>
      <c r="P31" s="10">
        <v>1364085</v>
      </c>
      <c r="Q31" s="10">
        <v>983124</v>
      </c>
      <c r="R31" s="12">
        <v>2847773</v>
      </c>
      <c r="S31" s="12">
        <v>-454517</v>
      </c>
      <c r="T31" s="10">
        <v>2184773</v>
      </c>
      <c r="U31" s="10">
        <v>8066530</v>
      </c>
      <c r="V31" s="10">
        <v>9796786</v>
      </c>
      <c r="W31" s="12">
        <v>21106726</v>
      </c>
      <c r="X31" s="12">
        <v>83607778</v>
      </c>
      <c r="Y31" s="10">
        <v>-62501052</v>
      </c>
      <c r="Z31" s="1">
        <v>-74.7551</v>
      </c>
      <c r="AA31" s="22">
        <v>83607778</v>
      </c>
    </row>
    <row r="32" spans="1:27" ht="12.75">
      <c r="A32" s="50" t="s">
        <v>57</v>
      </c>
      <c r="B32" s="38"/>
      <c r="C32" s="10">
        <v>5480557</v>
      </c>
      <c r="D32" s="11"/>
      <c r="E32" s="10">
        <v>251073000</v>
      </c>
      <c r="F32" s="12">
        <v>144679146</v>
      </c>
      <c r="G32" s="12">
        <v>3434557</v>
      </c>
      <c r="H32" s="10">
        <v>2003372</v>
      </c>
      <c r="I32" s="10">
        <v>-517766</v>
      </c>
      <c r="J32" s="12">
        <v>4920163</v>
      </c>
      <c r="K32" s="12">
        <v>9628790</v>
      </c>
      <c r="L32" s="10"/>
      <c r="M32" s="10">
        <v>2284778</v>
      </c>
      <c r="N32" s="12">
        <v>11913568</v>
      </c>
      <c r="O32" s="12">
        <v>2505507</v>
      </c>
      <c r="P32" s="10">
        <v>5511930</v>
      </c>
      <c r="Q32" s="10">
        <v>9732351</v>
      </c>
      <c r="R32" s="12">
        <v>17749788</v>
      </c>
      <c r="S32" s="12">
        <v>56894</v>
      </c>
      <c r="T32" s="10">
        <v>2398644</v>
      </c>
      <c r="U32" s="10">
        <v>23369204</v>
      </c>
      <c r="V32" s="10">
        <v>25824742</v>
      </c>
      <c r="W32" s="12">
        <v>60408261</v>
      </c>
      <c r="X32" s="12">
        <v>144679145</v>
      </c>
      <c r="Y32" s="10">
        <v>-84270884</v>
      </c>
      <c r="Z32" s="1">
        <v>-58.2467</v>
      </c>
      <c r="AA32" s="22">
        <v>144679146</v>
      </c>
    </row>
    <row r="33" spans="1:27" ht="12.75">
      <c r="A33" s="51" t="s">
        <v>58</v>
      </c>
      <c r="B33" s="49"/>
      <c r="C33" s="10">
        <v>24458725</v>
      </c>
      <c r="D33" s="11"/>
      <c r="E33" s="10">
        <v>576308000</v>
      </c>
      <c r="F33" s="12">
        <v>515458190</v>
      </c>
      <c r="G33" s="12">
        <v>-8170652</v>
      </c>
      <c r="H33" s="10">
        <v>9989481</v>
      </c>
      <c r="I33" s="10">
        <v>45631794</v>
      </c>
      <c r="J33" s="12">
        <v>47450623</v>
      </c>
      <c r="K33" s="12">
        <v>-35100970</v>
      </c>
      <c r="L33" s="10"/>
      <c r="M33" s="10">
        <v>3468382</v>
      </c>
      <c r="N33" s="12">
        <v>-31632588</v>
      </c>
      <c r="O33" s="12">
        <v>188699</v>
      </c>
      <c r="P33" s="10">
        <v>116725583</v>
      </c>
      <c r="Q33" s="10">
        <v>-97545382</v>
      </c>
      <c r="R33" s="12">
        <v>19368900</v>
      </c>
      <c r="S33" s="12">
        <v>25288522</v>
      </c>
      <c r="T33" s="10">
        <v>-21625</v>
      </c>
      <c r="U33" s="10">
        <v>292113547</v>
      </c>
      <c r="V33" s="10">
        <v>317380444</v>
      </c>
      <c r="W33" s="12">
        <v>352567379</v>
      </c>
      <c r="X33" s="12">
        <v>515458190</v>
      </c>
      <c r="Y33" s="10">
        <v>-162890811</v>
      </c>
      <c r="Z33" s="1">
        <v>-31.6012</v>
      </c>
      <c r="AA33" s="22">
        <v>515458190</v>
      </c>
    </row>
    <row r="34" spans="1:27" ht="12.75">
      <c r="A34" s="50" t="s">
        <v>59</v>
      </c>
      <c r="B34" s="38"/>
      <c r="C34" s="10">
        <v>1486</v>
      </c>
      <c r="D34" s="11"/>
      <c r="E34" s="10">
        <v>6585000</v>
      </c>
      <c r="F34" s="12">
        <v>3960600</v>
      </c>
      <c r="G34" s="12">
        <v>3112000</v>
      </c>
      <c r="H34" s="10">
        <v>439388</v>
      </c>
      <c r="I34" s="10">
        <v>-3036265</v>
      </c>
      <c r="J34" s="12">
        <v>515123</v>
      </c>
      <c r="K34" s="12">
        <v>2600</v>
      </c>
      <c r="L34" s="10"/>
      <c r="M34" s="10"/>
      <c r="N34" s="12">
        <v>2600</v>
      </c>
      <c r="O34" s="12">
        <v>68443</v>
      </c>
      <c r="P34" s="10">
        <v>153027</v>
      </c>
      <c r="Q34" s="10">
        <v>956850</v>
      </c>
      <c r="R34" s="12">
        <v>1178320</v>
      </c>
      <c r="S34" s="12"/>
      <c r="T34" s="10">
        <v>-1255748</v>
      </c>
      <c r="U34" s="10">
        <v>186161</v>
      </c>
      <c r="V34" s="10">
        <v>-1069587</v>
      </c>
      <c r="W34" s="12">
        <v>626456</v>
      </c>
      <c r="X34" s="12">
        <v>3960600</v>
      </c>
      <c r="Y34" s="10">
        <v>-3334144</v>
      </c>
      <c r="Z34" s="1">
        <v>-84.1828</v>
      </c>
      <c r="AA34" s="22">
        <v>3960600</v>
      </c>
    </row>
    <row r="35" spans="1:27" ht="12.75">
      <c r="A35" s="50" t="s">
        <v>60</v>
      </c>
      <c r="B35" s="38"/>
      <c r="C35" s="16"/>
      <c r="D35" s="17"/>
      <c r="E35" s="16"/>
      <c r="F35" s="18"/>
      <c r="G35" s="18"/>
      <c r="H35" s="16"/>
      <c r="I35" s="16"/>
      <c r="J35" s="18"/>
      <c r="K35" s="18"/>
      <c r="L35" s="16"/>
      <c r="M35" s="16"/>
      <c r="N35" s="18"/>
      <c r="O35" s="18">
        <v>-35600</v>
      </c>
      <c r="P35" s="16"/>
      <c r="Q35" s="16"/>
      <c r="R35" s="18">
        <v>-35600</v>
      </c>
      <c r="S35" s="18"/>
      <c r="T35" s="16"/>
      <c r="U35" s="16"/>
      <c r="V35" s="16"/>
      <c r="W35" s="18">
        <v>-35600</v>
      </c>
      <c r="X35" s="18"/>
      <c r="Y35" s="16">
        <v>-35600</v>
      </c>
      <c r="Z35" s="3"/>
      <c r="AA35" s="24"/>
    </row>
    <row r="36" spans="1:27" ht="4.5" customHeight="1">
      <c r="A36" s="52"/>
      <c r="B36" s="38"/>
      <c r="C36" s="10"/>
      <c r="D36" s="11"/>
      <c r="E36" s="10"/>
      <c r="F36" s="12"/>
      <c r="G36" s="12"/>
      <c r="H36" s="10"/>
      <c r="I36" s="10"/>
      <c r="J36" s="12"/>
      <c r="K36" s="12"/>
      <c r="L36" s="10"/>
      <c r="M36" s="10"/>
      <c r="N36" s="12"/>
      <c r="O36" s="12"/>
      <c r="P36" s="10"/>
      <c r="Q36" s="10"/>
      <c r="R36" s="12"/>
      <c r="S36" s="12"/>
      <c r="T36" s="10"/>
      <c r="U36" s="10"/>
      <c r="V36" s="10"/>
      <c r="W36" s="12"/>
      <c r="X36" s="12"/>
      <c r="Y36" s="10"/>
      <c r="Z36" s="1"/>
      <c r="AA36" s="22"/>
    </row>
    <row r="37" spans="1:27" ht="12.75">
      <c r="A37" s="44" t="s">
        <v>61</v>
      </c>
      <c r="B37" s="38" t="s">
        <v>62</v>
      </c>
      <c r="C37" s="39">
        <f aca="true" t="shared" si="6" ref="C37:Y37">C47+C50+C51+C54+C57+C58+SUM(C61:C67)</f>
        <v>-9837626</v>
      </c>
      <c r="D37" s="40">
        <f t="shared" si="6"/>
        <v>0</v>
      </c>
      <c r="E37" s="39">
        <f t="shared" si="6"/>
        <v>953204000</v>
      </c>
      <c r="F37" s="41">
        <f t="shared" si="6"/>
        <v>1082222451</v>
      </c>
      <c r="G37" s="41">
        <f t="shared" si="6"/>
        <v>40787109</v>
      </c>
      <c r="H37" s="39">
        <f t="shared" si="6"/>
        <v>67158387</v>
      </c>
      <c r="I37" s="39">
        <f t="shared" si="6"/>
        <v>-15414144</v>
      </c>
      <c r="J37" s="41">
        <f t="shared" si="6"/>
        <v>92531352</v>
      </c>
      <c r="K37" s="41">
        <f t="shared" si="6"/>
        <v>23914095</v>
      </c>
      <c r="L37" s="39">
        <f t="shared" si="6"/>
        <v>0</v>
      </c>
      <c r="M37" s="39">
        <f t="shared" si="6"/>
        <v>23613275</v>
      </c>
      <c r="N37" s="41">
        <f t="shared" si="6"/>
        <v>47527370</v>
      </c>
      <c r="O37" s="41">
        <f t="shared" si="6"/>
        <v>13169330</v>
      </c>
      <c r="P37" s="39">
        <f t="shared" si="6"/>
        <v>7421820</v>
      </c>
      <c r="Q37" s="39">
        <f t="shared" si="6"/>
        <v>80612769</v>
      </c>
      <c r="R37" s="41">
        <f t="shared" si="6"/>
        <v>101203919</v>
      </c>
      <c r="S37" s="41">
        <f t="shared" si="6"/>
        <v>2810740</v>
      </c>
      <c r="T37" s="39">
        <f t="shared" si="6"/>
        <v>32022058</v>
      </c>
      <c r="U37" s="39">
        <f t="shared" si="6"/>
        <v>90659667</v>
      </c>
      <c r="V37" s="39">
        <f t="shared" si="6"/>
        <v>125492465</v>
      </c>
      <c r="W37" s="41">
        <f t="shared" si="6"/>
        <v>366755106</v>
      </c>
      <c r="X37" s="41">
        <f t="shared" si="6"/>
        <v>1082222451</v>
      </c>
      <c r="Y37" s="39">
        <f t="shared" si="6"/>
        <v>-715467345</v>
      </c>
      <c r="Z37" s="42">
        <f>+IF(X37&lt;&gt;0,+(Y37/X37)*100,0)</f>
        <v>-66.1109316609437</v>
      </c>
      <c r="AA37" s="43">
        <f>AA47+AA50+AA51+AA54+AA57+AA58+SUM(AA61:AA67)</f>
        <v>1082222451</v>
      </c>
    </row>
    <row r="38" spans="1:27" ht="12.75">
      <c r="A38" s="45" t="s">
        <v>33</v>
      </c>
      <c r="B38" s="46"/>
      <c r="C38" s="10">
        <v>-2425175</v>
      </c>
      <c r="D38" s="11"/>
      <c r="E38" s="10">
        <v>193250000</v>
      </c>
      <c r="F38" s="12">
        <v>285209049</v>
      </c>
      <c r="G38" s="12">
        <v>19218314</v>
      </c>
      <c r="H38" s="10">
        <v>34041663</v>
      </c>
      <c r="I38" s="10">
        <v>-7872001</v>
      </c>
      <c r="J38" s="12">
        <v>45387976</v>
      </c>
      <c r="K38" s="12">
        <v>10974005</v>
      </c>
      <c r="L38" s="10"/>
      <c r="M38" s="10">
        <v>19101319</v>
      </c>
      <c r="N38" s="12">
        <v>30075324</v>
      </c>
      <c r="O38" s="12">
        <v>209182</v>
      </c>
      <c r="P38" s="10">
        <v>35019800</v>
      </c>
      <c r="Q38" s="10">
        <v>17251312</v>
      </c>
      <c r="R38" s="12">
        <v>52480294</v>
      </c>
      <c r="S38" s="12"/>
      <c r="T38" s="10">
        <v>23117347</v>
      </c>
      <c r="U38" s="10">
        <v>65726097</v>
      </c>
      <c r="V38" s="10">
        <v>88843444</v>
      </c>
      <c r="W38" s="12">
        <v>216787038</v>
      </c>
      <c r="X38" s="12">
        <v>285209049</v>
      </c>
      <c r="Y38" s="10">
        <v>-68422011</v>
      </c>
      <c r="Z38" s="1">
        <v>-23.9901</v>
      </c>
      <c r="AA38" s="22">
        <v>285209049</v>
      </c>
    </row>
    <row r="39" spans="1:27" ht="12.75">
      <c r="A39" s="45" t="s">
        <v>34</v>
      </c>
      <c r="B39" s="46"/>
      <c r="C39" s="10"/>
      <c r="D39" s="11"/>
      <c r="E39" s="10"/>
      <c r="F39" s="12">
        <v>1172848</v>
      </c>
      <c r="G39" s="12"/>
      <c r="H39" s="10"/>
      <c r="I39" s="10">
        <v>418834</v>
      </c>
      <c r="J39" s="12">
        <v>418834</v>
      </c>
      <c r="K39" s="12">
        <v>45985</v>
      </c>
      <c r="L39" s="10"/>
      <c r="M39" s="10">
        <v>696238</v>
      </c>
      <c r="N39" s="12">
        <v>742223</v>
      </c>
      <c r="O39" s="12">
        <v>34304</v>
      </c>
      <c r="P39" s="10"/>
      <c r="Q39" s="10">
        <v>-29750</v>
      </c>
      <c r="R39" s="12">
        <v>4554</v>
      </c>
      <c r="S39" s="12"/>
      <c r="T39" s="10">
        <v>-29750</v>
      </c>
      <c r="U39" s="10">
        <v>2732</v>
      </c>
      <c r="V39" s="10">
        <v>-27018</v>
      </c>
      <c r="W39" s="12">
        <v>1138593</v>
      </c>
      <c r="X39" s="12">
        <v>1172848</v>
      </c>
      <c r="Y39" s="10">
        <v>-34255</v>
      </c>
      <c r="Z39" s="1">
        <v>-2.9207</v>
      </c>
      <c r="AA39" s="22">
        <v>1172848</v>
      </c>
    </row>
    <row r="40" spans="1:27" ht="12.75">
      <c r="A40" s="45" t="s">
        <v>35</v>
      </c>
      <c r="B40" s="46"/>
      <c r="C40" s="10">
        <v>-231385</v>
      </c>
      <c r="D40" s="11"/>
      <c r="E40" s="10">
        <v>191483000</v>
      </c>
      <c r="F40" s="12">
        <v>43664346</v>
      </c>
      <c r="G40" s="12">
        <v>5033691</v>
      </c>
      <c r="H40" s="10">
        <v>2649771</v>
      </c>
      <c r="I40" s="10">
        <v>-340858</v>
      </c>
      <c r="J40" s="12">
        <v>7342604</v>
      </c>
      <c r="K40" s="12">
        <v>959542</v>
      </c>
      <c r="L40" s="10"/>
      <c r="M40" s="10">
        <v>1065152</v>
      </c>
      <c r="N40" s="12">
        <v>2024694</v>
      </c>
      <c r="O40" s="12">
        <v>1980176</v>
      </c>
      <c r="P40" s="10">
        <v>5022961</v>
      </c>
      <c r="Q40" s="10">
        <v>-1424764</v>
      </c>
      <c r="R40" s="12">
        <v>5578373</v>
      </c>
      <c r="S40" s="12">
        <v>1336114</v>
      </c>
      <c r="T40" s="10">
        <v>731377</v>
      </c>
      <c r="U40" s="10">
        <v>2245831</v>
      </c>
      <c r="V40" s="10">
        <v>4313322</v>
      </c>
      <c r="W40" s="12">
        <v>19258993</v>
      </c>
      <c r="X40" s="12">
        <v>43664346</v>
      </c>
      <c r="Y40" s="10">
        <v>-24405353</v>
      </c>
      <c r="Z40" s="1">
        <v>-55.8931</v>
      </c>
      <c r="AA40" s="22">
        <v>43664346</v>
      </c>
    </row>
    <row r="41" spans="1:27" ht="12.75">
      <c r="A41" s="45" t="s">
        <v>36</v>
      </c>
      <c r="B41" s="46"/>
      <c r="C41" s="10"/>
      <c r="D41" s="11"/>
      <c r="E41" s="10">
        <v>64200000</v>
      </c>
      <c r="F41" s="12">
        <v>35497447</v>
      </c>
      <c r="G41" s="12">
        <v>2453747</v>
      </c>
      <c r="H41" s="10">
        <v>1415071</v>
      </c>
      <c r="I41" s="10">
        <v>-487634</v>
      </c>
      <c r="J41" s="12">
        <v>3381184</v>
      </c>
      <c r="K41" s="12">
        <v>1989754</v>
      </c>
      <c r="L41" s="10"/>
      <c r="M41" s="10">
        <v>246661</v>
      </c>
      <c r="N41" s="12">
        <v>2236415</v>
      </c>
      <c r="O41" s="12">
        <v>611378</v>
      </c>
      <c r="P41" s="10">
        <v>979880</v>
      </c>
      <c r="Q41" s="10">
        <v>3125827</v>
      </c>
      <c r="R41" s="12">
        <v>4717085</v>
      </c>
      <c r="S41" s="12">
        <v>603558</v>
      </c>
      <c r="T41" s="10">
        <v>2011802</v>
      </c>
      <c r="U41" s="10">
        <v>3704426</v>
      </c>
      <c r="V41" s="10">
        <v>6319786</v>
      </c>
      <c r="W41" s="12">
        <v>16654470</v>
      </c>
      <c r="X41" s="12">
        <v>35497447</v>
      </c>
      <c r="Y41" s="10">
        <v>-18842977</v>
      </c>
      <c r="Z41" s="1">
        <v>-53.0826</v>
      </c>
      <c r="AA41" s="22">
        <v>35497447</v>
      </c>
    </row>
    <row r="42" spans="1:27" ht="12.75">
      <c r="A42" s="45" t="s">
        <v>37</v>
      </c>
      <c r="B42" s="46"/>
      <c r="C42" s="10"/>
      <c r="D42" s="11"/>
      <c r="E42" s="10">
        <v>262955000</v>
      </c>
      <c r="F42" s="12">
        <v>555856500</v>
      </c>
      <c r="G42" s="12">
        <v>332273</v>
      </c>
      <c r="H42" s="10">
        <v>1050013</v>
      </c>
      <c r="I42" s="10">
        <v>343683</v>
      </c>
      <c r="J42" s="12">
        <v>1725969</v>
      </c>
      <c r="K42" s="12">
        <v>454762</v>
      </c>
      <c r="L42" s="10"/>
      <c r="M42" s="10">
        <v>167029</v>
      </c>
      <c r="N42" s="12">
        <v>621791</v>
      </c>
      <c r="O42" s="12">
        <v>240276</v>
      </c>
      <c r="P42" s="10">
        <v>506980</v>
      </c>
      <c r="Q42" s="10">
        <v>911395</v>
      </c>
      <c r="R42" s="12">
        <v>1658651</v>
      </c>
      <c r="S42" s="12">
        <v>118600</v>
      </c>
      <c r="T42" s="10">
        <v>1222244</v>
      </c>
      <c r="U42" s="10">
        <v>1530684</v>
      </c>
      <c r="V42" s="10">
        <v>2871528</v>
      </c>
      <c r="W42" s="12">
        <v>6877939</v>
      </c>
      <c r="X42" s="12">
        <v>555856500</v>
      </c>
      <c r="Y42" s="10">
        <v>-548978561</v>
      </c>
      <c r="Z42" s="1">
        <v>-98.7626</v>
      </c>
      <c r="AA42" s="22">
        <v>555856500</v>
      </c>
    </row>
    <row r="43" spans="1:27" ht="12.75">
      <c r="A43" s="45" t="s">
        <v>38</v>
      </c>
      <c r="B43" s="46"/>
      <c r="C43" s="10">
        <v>-5388785</v>
      </c>
      <c r="D43" s="11"/>
      <c r="E43" s="10">
        <v>30725000</v>
      </c>
      <c r="F43" s="12">
        <v>20131401</v>
      </c>
      <c r="G43" s="12">
        <v>1516219</v>
      </c>
      <c r="H43" s="10"/>
      <c r="I43" s="10">
        <v>-1516219</v>
      </c>
      <c r="J43" s="12"/>
      <c r="K43" s="12"/>
      <c r="L43" s="10"/>
      <c r="M43" s="10">
        <v>70401</v>
      </c>
      <c r="N43" s="12">
        <v>70401</v>
      </c>
      <c r="O43" s="12">
        <v>302947</v>
      </c>
      <c r="P43" s="10"/>
      <c r="Q43" s="10">
        <v>17994413</v>
      </c>
      <c r="R43" s="12">
        <v>18297360</v>
      </c>
      <c r="S43" s="12">
        <v>16000</v>
      </c>
      <c r="T43" s="10"/>
      <c r="U43" s="10">
        <v>8000</v>
      </c>
      <c r="V43" s="10">
        <v>24000</v>
      </c>
      <c r="W43" s="12">
        <v>18391761</v>
      </c>
      <c r="X43" s="12">
        <v>20131401</v>
      </c>
      <c r="Y43" s="10">
        <v>-1739640</v>
      </c>
      <c r="Z43" s="1">
        <v>-8.6414</v>
      </c>
      <c r="AA43" s="22">
        <v>20131401</v>
      </c>
    </row>
    <row r="44" spans="1:27" ht="12.75">
      <c r="A44" s="45" t="s">
        <v>39</v>
      </c>
      <c r="B44" s="38"/>
      <c r="C44" s="10"/>
      <c r="D44" s="11"/>
      <c r="E44" s="10"/>
      <c r="F44" s="12"/>
      <c r="G44" s="12"/>
      <c r="H44" s="10"/>
      <c r="I44" s="10"/>
      <c r="J44" s="12"/>
      <c r="K44" s="12"/>
      <c r="L44" s="10"/>
      <c r="M44" s="10"/>
      <c r="N44" s="12"/>
      <c r="O44" s="12"/>
      <c r="P44" s="10"/>
      <c r="Q44" s="10"/>
      <c r="R44" s="12"/>
      <c r="S44" s="12"/>
      <c r="T44" s="10"/>
      <c r="U44" s="10"/>
      <c r="V44" s="10"/>
      <c r="W44" s="12"/>
      <c r="X44" s="12"/>
      <c r="Y44" s="10"/>
      <c r="Z44" s="1"/>
      <c r="AA44" s="22"/>
    </row>
    <row r="45" spans="1:27" ht="12.75">
      <c r="A45" s="45" t="s">
        <v>40</v>
      </c>
      <c r="B45" s="38"/>
      <c r="C45" s="13"/>
      <c r="D45" s="14"/>
      <c r="E45" s="13">
        <v>5000000</v>
      </c>
      <c r="F45" s="15">
        <v>900000</v>
      </c>
      <c r="G45" s="15"/>
      <c r="H45" s="13"/>
      <c r="I45" s="13"/>
      <c r="J45" s="15"/>
      <c r="K45" s="15">
        <v>11311</v>
      </c>
      <c r="L45" s="13"/>
      <c r="M45" s="13"/>
      <c r="N45" s="15">
        <v>11311</v>
      </c>
      <c r="O45" s="15"/>
      <c r="P45" s="13"/>
      <c r="Q45" s="13"/>
      <c r="R45" s="15"/>
      <c r="S45" s="15"/>
      <c r="T45" s="13"/>
      <c r="U45" s="13"/>
      <c r="V45" s="13"/>
      <c r="W45" s="15">
        <v>11311</v>
      </c>
      <c r="X45" s="15">
        <v>900000</v>
      </c>
      <c r="Y45" s="13">
        <v>-888689</v>
      </c>
      <c r="Z45" s="2">
        <v>-98.7432</v>
      </c>
      <c r="AA45" s="23">
        <v>900000</v>
      </c>
    </row>
    <row r="46" spans="1:27" ht="12.75">
      <c r="A46" s="45" t="s">
        <v>41</v>
      </c>
      <c r="B46" s="38"/>
      <c r="C46" s="16"/>
      <c r="D46" s="17"/>
      <c r="E46" s="16"/>
      <c r="F46" s="18"/>
      <c r="G46" s="18"/>
      <c r="H46" s="16"/>
      <c r="I46" s="16"/>
      <c r="J46" s="18"/>
      <c r="K46" s="18"/>
      <c r="L46" s="16"/>
      <c r="M46" s="16"/>
      <c r="N46" s="18"/>
      <c r="O46" s="18"/>
      <c r="P46" s="16"/>
      <c r="Q46" s="16"/>
      <c r="R46" s="18"/>
      <c r="S46" s="18"/>
      <c r="T46" s="16"/>
      <c r="U46" s="16"/>
      <c r="V46" s="16"/>
      <c r="W46" s="18"/>
      <c r="X46" s="18"/>
      <c r="Y46" s="16"/>
      <c r="Z46" s="3"/>
      <c r="AA46" s="24"/>
    </row>
    <row r="47" spans="1:27" ht="12.75">
      <c r="A47" s="47" t="s">
        <v>42</v>
      </c>
      <c r="B47" s="38"/>
      <c r="C47" s="10">
        <f aca="true" t="shared" si="7" ref="C47:Y47">SUM(C38:C46)</f>
        <v>-8045345</v>
      </c>
      <c r="D47" s="11">
        <f t="shared" si="7"/>
        <v>0</v>
      </c>
      <c r="E47" s="10">
        <f t="shared" si="7"/>
        <v>747613000</v>
      </c>
      <c r="F47" s="12">
        <f t="shared" si="7"/>
        <v>942431591</v>
      </c>
      <c r="G47" s="12">
        <f t="shared" si="7"/>
        <v>28554244</v>
      </c>
      <c r="H47" s="10">
        <f t="shared" si="7"/>
        <v>39156518</v>
      </c>
      <c r="I47" s="10">
        <f t="shared" si="7"/>
        <v>-9454195</v>
      </c>
      <c r="J47" s="12">
        <f t="shared" si="7"/>
        <v>58256567</v>
      </c>
      <c r="K47" s="12">
        <f t="shared" si="7"/>
        <v>14435359</v>
      </c>
      <c r="L47" s="10">
        <f t="shared" si="7"/>
        <v>0</v>
      </c>
      <c r="M47" s="10">
        <f t="shared" si="7"/>
        <v>21346800</v>
      </c>
      <c r="N47" s="12">
        <f t="shared" si="7"/>
        <v>35782159</v>
      </c>
      <c r="O47" s="12">
        <f t="shared" si="7"/>
        <v>3378263</v>
      </c>
      <c r="P47" s="10">
        <f t="shared" si="7"/>
        <v>41529621</v>
      </c>
      <c r="Q47" s="10">
        <f t="shared" si="7"/>
        <v>37828433</v>
      </c>
      <c r="R47" s="12">
        <f t="shared" si="7"/>
        <v>82736317</v>
      </c>
      <c r="S47" s="12">
        <f t="shared" si="7"/>
        <v>2074272</v>
      </c>
      <c r="T47" s="10">
        <f t="shared" si="7"/>
        <v>27053020</v>
      </c>
      <c r="U47" s="10">
        <f t="shared" si="7"/>
        <v>73217770</v>
      </c>
      <c r="V47" s="10">
        <f t="shared" si="7"/>
        <v>102345062</v>
      </c>
      <c r="W47" s="12">
        <f t="shared" si="7"/>
        <v>279120105</v>
      </c>
      <c r="X47" s="12">
        <f t="shared" si="7"/>
        <v>942431591</v>
      </c>
      <c r="Y47" s="10">
        <f t="shared" si="7"/>
        <v>-663311486</v>
      </c>
      <c r="Z47" s="1">
        <f>+IF(X47&lt;&gt;0,+(Y47/X47)*100,0)</f>
        <v>-70.38298507122094</v>
      </c>
      <c r="AA47" s="22">
        <f>SUM(AA38:AA46)</f>
        <v>942431591</v>
      </c>
    </row>
    <row r="48" spans="1:27" ht="12.75">
      <c r="A48" s="48" t="s">
        <v>43</v>
      </c>
      <c r="B48" s="49"/>
      <c r="C48" s="10"/>
      <c r="D48" s="11"/>
      <c r="E48" s="10">
        <v>132488000</v>
      </c>
      <c r="F48" s="12">
        <v>64468995</v>
      </c>
      <c r="G48" s="12">
        <v>9541973</v>
      </c>
      <c r="H48" s="10">
        <v>19825245</v>
      </c>
      <c r="I48" s="10">
        <v>-2920528</v>
      </c>
      <c r="J48" s="12">
        <v>26446690</v>
      </c>
      <c r="K48" s="12">
        <v>6849966</v>
      </c>
      <c r="L48" s="10"/>
      <c r="M48" s="10">
        <v>2165045</v>
      </c>
      <c r="N48" s="12">
        <v>9015011</v>
      </c>
      <c r="O48" s="12">
        <v>3123957</v>
      </c>
      <c r="P48" s="10">
        <v>3772369</v>
      </c>
      <c r="Q48" s="10">
        <v>2204525</v>
      </c>
      <c r="R48" s="12">
        <v>9100851</v>
      </c>
      <c r="S48" s="12">
        <v>595335</v>
      </c>
      <c r="T48" s="10">
        <v>1875413</v>
      </c>
      <c r="U48" s="10">
        <v>8404602</v>
      </c>
      <c r="V48" s="10">
        <v>10875350</v>
      </c>
      <c r="W48" s="12">
        <v>55437902</v>
      </c>
      <c r="X48" s="12">
        <v>64468995</v>
      </c>
      <c r="Y48" s="10">
        <v>-9031093</v>
      </c>
      <c r="Z48" s="1">
        <v>-14.0084</v>
      </c>
      <c r="AA48" s="22">
        <v>64468995</v>
      </c>
    </row>
    <row r="49" spans="1:27" ht="12.75">
      <c r="A49" s="48" t="s">
        <v>44</v>
      </c>
      <c r="B49" s="38"/>
      <c r="C49" s="16"/>
      <c r="D49" s="17"/>
      <c r="E49" s="16">
        <v>28613000</v>
      </c>
      <c r="F49" s="18">
        <v>22562000</v>
      </c>
      <c r="G49" s="18">
        <v>1732807</v>
      </c>
      <c r="H49" s="16">
        <v>2688111</v>
      </c>
      <c r="I49" s="16">
        <v>1436273</v>
      </c>
      <c r="J49" s="18">
        <v>5857191</v>
      </c>
      <c r="K49" s="18">
        <v>2104217</v>
      </c>
      <c r="L49" s="16"/>
      <c r="M49" s="16">
        <v>1262473</v>
      </c>
      <c r="N49" s="18">
        <v>3366690</v>
      </c>
      <c r="O49" s="18">
        <v>4820860</v>
      </c>
      <c r="P49" s="16">
        <v>572540</v>
      </c>
      <c r="Q49" s="16">
        <v>-500654</v>
      </c>
      <c r="R49" s="18">
        <v>4892746</v>
      </c>
      <c r="S49" s="18">
        <v>233083</v>
      </c>
      <c r="T49" s="16">
        <v>2022081</v>
      </c>
      <c r="U49" s="16">
        <v>2290193</v>
      </c>
      <c r="V49" s="16">
        <v>4545357</v>
      </c>
      <c r="W49" s="18">
        <v>18661984</v>
      </c>
      <c r="X49" s="18">
        <v>22562000</v>
      </c>
      <c r="Y49" s="16">
        <v>-3900016</v>
      </c>
      <c r="Z49" s="3">
        <v>-17.2858</v>
      </c>
      <c r="AA49" s="24">
        <v>22562000</v>
      </c>
    </row>
    <row r="50" spans="1:27" ht="12.75">
      <c r="A50" s="47" t="s">
        <v>45</v>
      </c>
      <c r="B50" s="38"/>
      <c r="C50" s="19">
        <f aca="true" t="shared" si="8" ref="C50:Y50">SUM(C48:C49)</f>
        <v>0</v>
      </c>
      <c r="D50" s="20">
        <f t="shared" si="8"/>
        <v>0</v>
      </c>
      <c r="E50" s="19">
        <f t="shared" si="8"/>
        <v>161101000</v>
      </c>
      <c r="F50" s="21">
        <f t="shared" si="8"/>
        <v>87030995</v>
      </c>
      <c r="G50" s="21">
        <f t="shared" si="8"/>
        <v>11274780</v>
      </c>
      <c r="H50" s="19">
        <f t="shared" si="8"/>
        <v>22513356</v>
      </c>
      <c r="I50" s="19">
        <f t="shared" si="8"/>
        <v>-1484255</v>
      </c>
      <c r="J50" s="21">
        <f t="shared" si="8"/>
        <v>32303881</v>
      </c>
      <c r="K50" s="21">
        <f t="shared" si="8"/>
        <v>8954183</v>
      </c>
      <c r="L50" s="19">
        <f t="shared" si="8"/>
        <v>0</v>
      </c>
      <c r="M50" s="19">
        <f t="shared" si="8"/>
        <v>3427518</v>
      </c>
      <c r="N50" s="21">
        <f t="shared" si="8"/>
        <v>12381701</v>
      </c>
      <c r="O50" s="21">
        <f t="shared" si="8"/>
        <v>7944817</v>
      </c>
      <c r="P50" s="19">
        <f t="shared" si="8"/>
        <v>4344909</v>
      </c>
      <c r="Q50" s="19">
        <f t="shared" si="8"/>
        <v>1703871</v>
      </c>
      <c r="R50" s="21">
        <f t="shared" si="8"/>
        <v>13993597</v>
      </c>
      <c r="S50" s="21">
        <f t="shared" si="8"/>
        <v>828418</v>
      </c>
      <c r="T50" s="19">
        <f t="shared" si="8"/>
        <v>3897494</v>
      </c>
      <c r="U50" s="19">
        <f t="shared" si="8"/>
        <v>10694795</v>
      </c>
      <c r="V50" s="19">
        <f t="shared" si="8"/>
        <v>15420707</v>
      </c>
      <c r="W50" s="21">
        <f t="shared" si="8"/>
        <v>74099886</v>
      </c>
      <c r="X50" s="21">
        <f t="shared" si="8"/>
        <v>87030995</v>
      </c>
      <c r="Y50" s="19">
        <f t="shared" si="8"/>
        <v>-12931109</v>
      </c>
      <c r="Z50" s="4">
        <f>+IF(X50&lt;&gt;0,+(Y50/X50)*100,0)</f>
        <v>-14.858050284269414</v>
      </c>
      <c r="AA50" s="25">
        <f>SUM(AA48:AA49)</f>
        <v>87030995</v>
      </c>
    </row>
    <row r="51" spans="1:27" ht="12.75">
      <c r="A51" s="50" t="s">
        <v>91</v>
      </c>
      <c r="B51" s="38"/>
      <c r="C51" s="10"/>
      <c r="D51" s="11"/>
      <c r="E51" s="10">
        <v>200000</v>
      </c>
      <c r="F51" s="12">
        <v>26500</v>
      </c>
      <c r="G51" s="12"/>
      <c r="H51" s="10"/>
      <c r="I51" s="10"/>
      <c r="J51" s="12"/>
      <c r="K51" s="12"/>
      <c r="L51" s="10"/>
      <c r="M51" s="10"/>
      <c r="N51" s="12"/>
      <c r="O51" s="12"/>
      <c r="P51" s="10"/>
      <c r="Q51" s="10"/>
      <c r="R51" s="12"/>
      <c r="S51" s="12"/>
      <c r="T51" s="10"/>
      <c r="U51" s="10"/>
      <c r="V51" s="10"/>
      <c r="W51" s="12"/>
      <c r="X51" s="12">
        <v>26500</v>
      </c>
      <c r="Y51" s="10">
        <v>-26500</v>
      </c>
      <c r="Z51" s="1">
        <v>-100</v>
      </c>
      <c r="AA51" s="22">
        <v>26500</v>
      </c>
    </row>
    <row r="52" spans="1:27" ht="12.75">
      <c r="A52" s="48" t="s">
        <v>46</v>
      </c>
      <c r="B52" s="38"/>
      <c r="C52" s="13"/>
      <c r="D52" s="14"/>
      <c r="E52" s="13"/>
      <c r="F52" s="15"/>
      <c r="G52" s="15"/>
      <c r="H52" s="13"/>
      <c r="I52" s="13"/>
      <c r="J52" s="15"/>
      <c r="K52" s="15"/>
      <c r="L52" s="13"/>
      <c r="M52" s="13"/>
      <c r="N52" s="15"/>
      <c r="O52" s="15"/>
      <c r="P52" s="13"/>
      <c r="Q52" s="13"/>
      <c r="R52" s="15"/>
      <c r="S52" s="15"/>
      <c r="T52" s="13"/>
      <c r="U52" s="13"/>
      <c r="V52" s="13"/>
      <c r="W52" s="15"/>
      <c r="X52" s="15"/>
      <c r="Y52" s="13"/>
      <c r="Z52" s="2"/>
      <c r="AA52" s="23"/>
    </row>
    <row r="53" spans="1:27" ht="12.75">
      <c r="A53" s="48" t="s">
        <v>47</v>
      </c>
      <c r="B53" s="38"/>
      <c r="C53" s="16"/>
      <c r="D53" s="17"/>
      <c r="E53" s="16"/>
      <c r="F53" s="18"/>
      <c r="G53" s="18"/>
      <c r="H53" s="16"/>
      <c r="I53" s="16"/>
      <c r="J53" s="18"/>
      <c r="K53" s="18"/>
      <c r="L53" s="16"/>
      <c r="M53" s="16"/>
      <c r="N53" s="18"/>
      <c r="O53" s="18"/>
      <c r="P53" s="16"/>
      <c r="Q53" s="16"/>
      <c r="R53" s="18"/>
      <c r="S53" s="18"/>
      <c r="T53" s="16"/>
      <c r="U53" s="16"/>
      <c r="V53" s="16"/>
      <c r="W53" s="18"/>
      <c r="X53" s="18"/>
      <c r="Y53" s="16"/>
      <c r="Z53" s="3"/>
      <c r="AA53" s="24"/>
    </row>
    <row r="54" spans="1:27" ht="12.75">
      <c r="A54" s="47" t="s">
        <v>48</v>
      </c>
      <c r="B54" s="38"/>
      <c r="C54" s="10">
        <f aca="true" t="shared" si="9" ref="C54:Y54">SUM(C52:C53)</f>
        <v>0</v>
      </c>
      <c r="D54" s="11">
        <f t="shared" si="9"/>
        <v>0</v>
      </c>
      <c r="E54" s="10">
        <f t="shared" si="9"/>
        <v>0</v>
      </c>
      <c r="F54" s="12">
        <f t="shared" si="9"/>
        <v>0</v>
      </c>
      <c r="G54" s="12">
        <f t="shared" si="9"/>
        <v>0</v>
      </c>
      <c r="H54" s="10">
        <f t="shared" si="9"/>
        <v>0</v>
      </c>
      <c r="I54" s="10">
        <f t="shared" si="9"/>
        <v>0</v>
      </c>
      <c r="J54" s="12">
        <f t="shared" si="9"/>
        <v>0</v>
      </c>
      <c r="K54" s="12">
        <f t="shared" si="9"/>
        <v>0</v>
      </c>
      <c r="L54" s="10">
        <f t="shared" si="9"/>
        <v>0</v>
      </c>
      <c r="M54" s="10">
        <f t="shared" si="9"/>
        <v>0</v>
      </c>
      <c r="N54" s="12">
        <f t="shared" si="9"/>
        <v>0</v>
      </c>
      <c r="O54" s="12">
        <f t="shared" si="9"/>
        <v>0</v>
      </c>
      <c r="P54" s="10">
        <f t="shared" si="9"/>
        <v>0</v>
      </c>
      <c r="Q54" s="10">
        <f t="shared" si="9"/>
        <v>0</v>
      </c>
      <c r="R54" s="12">
        <f t="shared" si="9"/>
        <v>0</v>
      </c>
      <c r="S54" s="12">
        <f t="shared" si="9"/>
        <v>0</v>
      </c>
      <c r="T54" s="10">
        <f t="shared" si="9"/>
        <v>0</v>
      </c>
      <c r="U54" s="10">
        <f t="shared" si="9"/>
        <v>0</v>
      </c>
      <c r="V54" s="10">
        <f t="shared" si="9"/>
        <v>0</v>
      </c>
      <c r="W54" s="12">
        <f t="shared" si="9"/>
        <v>0</v>
      </c>
      <c r="X54" s="12">
        <f t="shared" si="9"/>
        <v>0</v>
      </c>
      <c r="Y54" s="10">
        <f t="shared" si="9"/>
        <v>0</v>
      </c>
      <c r="Z54" s="1">
        <f>+IF(X54&lt;&gt;0,+(Y54/X54)*100,0)</f>
        <v>0</v>
      </c>
      <c r="AA54" s="22">
        <f>SUM(AA52:AA53)</f>
        <v>0</v>
      </c>
    </row>
    <row r="55" spans="1:27" ht="12.75">
      <c r="A55" s="48" t="s">
        <v>49</v>
      </c>
      <c r="B55" s="49"/>
      <c r="C55" s="10">
        <v>5210</v>
      </c>
      <c r="D55" s="11"/>
      <c r="E55" s="10">
        <v>28892000</v>
      </c>
      <c r="F55" s="12">
        <v>26129156</v>
      </c>
      <c r="G55" s="12">
        <v>463185</v>
      </c>
      <c r="H55" s="10">
        <v>5366545</v>
      </c>
      <c r="I55" s="10">
        <v>-4472122</v>
      </c>
      <c r="J55" s="12">
        <v>1357608</v>
      </c>
      <c r="K55" s="12">
        <v>815779</v>
      </c>
      <c r="L55" s="10"/>
      <c r="M55" s="10">
        <v>282169</v>
      </c>
      <c r="N55" s="12">
        <v>1097948</v>
      </c>
      <c r="O55" s="12">
        <v>156342</v>
      </c>
      <c r="P55" s="10">
        <v>605078</v>
      </c>
      <c r="Q55" s="10">
        <v>315050</v>
      </c>
      <c r="R55" s="12">
        <v>1076470</v>
      </c>
      <c r="S55" s="12">
        <v>-91950</v>
      </c>
      <c r="T55" s="10">
        <v>80577</v>
      </c>
      <c r="U55" s="10">
        <v>-2138638</v>
      </c>
      <c r="V55" s="10">
        <v>-2150011</v>
      </c>
      <c r="W55" s="12">
        <v>1382015</v>
      </c>
      <c r="X55" s="12">
        <v>26129156</v>
      </c>
      <c r="Y55" s="10">
        <v>-24747141</v>
      </c>
      <c r="Z55" s="1">
        <v>-94.7108</v>
      </c>
      <c r="AA55" s="22">
        <v>26129156</v>
      </c>
    </row>
    <row r="56" spans="1:27" ht="12.75">
      <c r="A56" s="48" t="s">
        <v>50</v>
      </c>
      <c r="B56" s="38"/>
      <c r="C56" s="16"/>
      <c r="D56" s="17"/>
      <c r="E56" s="16">
        <v>1466000</v>
      </c>
      <c r="F56" s="18">
        <v>10562000</v>
      </c>
      <c r="G56" s="18"/>
      <c r="H56" s="16">
        <v>29000</v>
      </c>
      <c r="I56" s="16"/>
      <c r="J56" s="18">
        <v>29000</v>
      </c>
      <c r="K56" s="18"/>
      <c r="L56" s="16"/>
      <c r="M56" s="16"/>
      <c r="N56" s="18"/>
      <c r="O56" s="18"/>
      <c r="P56" s="16">
        <v>839196</v>
      </c>
      <c r="Q56" s="16">
        <v>2926413</v>
      </c>
      <c r="R56" s="18">
        <v>3765609</v>
      </c>
      <c r="S56" s="18"/>
      <c r="T56" s="16">
        <v>1076316</v>
      </c>
      <c r="U56" s="16">
        <v>3580887</v>
      </c>
      <c r="V56" s="16">
        <v>4657203</v>
      </c>
      <c r="W56" s="18">
        <v>8451812</v>
      </c>
      <c r="X56" s="18">
        <v>10562000</v>
      </c>
      <c r="Y56" s="16">
        <v>-2110188</v>
      </c>
      <c r="Z56" s="3">
        <v>-19.9791</v>
      </c>
      <c r="AA56" s="24">
        <v>10562000</v>
      </c>
    </row>
    <row r="57" spans="1:27" ht="12.75">
      <c r="A57" s="47" t="s">
        <v>92</v>
      </c>
      <c r="B57" s="38"/>
      <c r="C57" s="19">
        <f aca="true" t="shared" si="10" ref="C57:Y57">SUM(C55:C56)</f>
        <v>5210</v>
      </c>
      <c r="D57" s="20">
        <f t="shared" si="10"/>
        <v>0</v>
      </c>
      <c r="E57" s="19">
        <f t="shared" si="10"/>
        <v>30358000</v>
      </c>
      <c r="F57" s="21">
        <f t="shared" si="10"/>
        <v>36691156</v>
      </c>
      <c r="G57" s="21">
        <f t="shared" si="10"/>
        <v>463185</v>
      </c>
      <c r="H57" s="19">
        <f t="shared" si="10"/>
        <v>5395545</v>
      </c>
      <c r="I57" s="19">
        <f t="shared" si="10"/>
        <v>-4472122</v>
      </c>
      <c r="J57" s="21">
        <f t="shared" si="10"/>
        <v>1386608</v>
      </c>
      <c r="K57" s="21">
        <f t="shared" si="10"/>
        <v>815779</v>
      </c>
      <c r="L57" s="19">
        <f t="shared" si="10"/>
        <v>0</v>
      </c>
      <c r="M57" s="19">
        <f t="shared" si="10"/>
        <v>282169</v>
      </c>
      <c r="N57" s="21">
        <f t="shared" si="10"/>
        <v>1097948</v>
      </c>
      <c r="O57" s="21">
        <f t="shared" si="10"/>
        <v>156342</v>
      </c>
      <c r="P57" s="19">
        <f t="shared" si="10"/>
        <v>1444274</v>
      </c>
      <c r="Q57" s="19">
        <f t="shared" si="10"/>
        <v>3241463</v>
      </c>
      <c r="R57" s="21">
        <f t="shared" si="10"/>
        <v>4842079</v>
      </c>
      <c r="S57" s="21">
        <f t="shared" si="10"/>
        <v>-91950</v>
      </c>
      <c r="T57" s="19">
        <f t="shared" si="10"/>
        <v>1156893</v>
      </c>
      <c r="U57" s="19">
        <f t="shared" si="10"/>
        <v>1442249</v>
      </c>
      <c r="V57" s="19">
        <f t="shared" si="10"/>
        <v>2507192</v>
      </c>
      <c r="W57" s="21">
        <f t="shared" si="10"/>
        <v>9833827</v>
      </c>
      <c r="X57" s="21">
        <f t="shared" si="10"/>
        <v>36691156</v>
      </c>
      <c r="Y57" s="19">
        <f t="shared" si="10"/>
        <v>-26857329</v>
      </c>
      <c r="Z57" s="4">
        <f>+IF(X57&lt;&gt;0,+(Y57/X57)*100,0)</f>
        <v>-73.19837238161698</v>
      </c>
      <c r="AA57" s="25">
        <f>SUM(AA55:AA56)</f>
        <v>36691156</v>
      </c>
    </row>
    <row r="58" spans="1:27" ht="12.75">
      <c r="A58" s="50" t="s">
        <v>51</v>
      </c>
      <c r="B58" s="38"/>
      <c r="C58" s="10"/>
      <c r="D58" s="11"/>
      <c r="E58" s="10"/>
      <c r="F58" s="12"/>
      <c r="G58" s="12"/>
      <c r="H58" s="10"/>
      <c r="I58" s="10"/>
      <c r="J58" s="12"/>
      <c r="K58" s="12"/>
      <c r="L58" s="10"/>
      <c r="M58" s="10"/>
      <c r="N58" s="12"/>
      <c r="O58" s="12"/>
      <c r="P58" s="10"/>
      <c r="Q58" s="10"/>
      <c r="R58" s="12"/>
      <c r="S58" s="12"/>
      <c r="T58" s="10"/>
      <c r="U58" s="10"/>
      <c r="V58" s="10"/>
      <c r="W58" s="12"/>
      <c r="X58" s="12"/>
      <c r="Y58" s="10"/>
      <c r="Z58" s="1"/>
      <c r="AA58" s="22"/>
    </row>
    <row r="59" spans="1:27" ht="12.75">
      <c r="A59" s="48" t="s">
        <v>52</v>
      </c>
      <c r="B59" s="38"/>
      <c r="C59" s="13"/>
      <c r="D59" s="14"/>
      <c r="E59" s="13"/>
      <c r="F59" s="15">
        <v>700000</v>
      </c>
      <c r="G59" s="15"/>
      <c r="H59" s="13"/>
      <c r="I59" s="13"/>
      <c r="J59" s="15"/>
      <c r="K59" s="15"/>
      <c r="L59" s="13"/>
      <c r="M59" s="13"/>
      <c r="N59" s="15"/>
      <c r="O59" s="15"/>
      <c r="P59" s="13"/>
      <c r="Q59" s="13"/>
      <c r="R59" s="15"/>
      <c r="S59" s="15"/>
      <c r="T59" s="13"/>
      <c r="U59" s="13">
        <v>5669</v>
      </c>
      <c r="V59" s="13">
        <v>5669</v>
      </c>
      <c r="W59" s="15">
        <v>5669</v>
      </c>
      <c r="X59" s="15">
        <v>700000</v>
      </c>
      <c r="Y59" s="13">
        <v>-694331</v>
      </c>
      <c r="Z59" s="2">
        <v>-99.1901</v>
      </c>
      <c r="AA59" s="23">
        <v>700000</v>
      </c>
    </row>
    <row r="60" spans="1:27" ht="12.75">
      <c r="A60" s="48" t="s">
        <v>53</v>
      </c>
      <c r="B60" s="38"/>
      <c r="C60" s="16">
        <v>-1337571</v>
      </c>
      <c r="D60" s="17"/>
      <c r="E60" s="16">
        <v>13932000</v>
      </c>
      <c r="F60" s="18">
        <v>15303209</v>
      </c>
      <c r="G60" s="18"/>
      <c r="H60" s="16"/>
      <c r="I60" s="16"/>
      <c r="J60" s="18"/>
      <c r="K60" s="18"/>
      <c r="L60" s="16"/>
      <c r="M60" s="16"/>
      <c r="N60" s="18"/>
      <c r="O60" s="18"/>
      <c r="P60" s="16">
        <v>-38119470</v>
      </c>
      <c r="Q60" s="16">
        <v>38119470</v>
      </c>
      <c r="R60" s="18"/>
      <c r="S60" s="18"/>
      <c r="T60" s="16"/>
      <c r="U60" s="16">
        <v>6317109</v>
      </c>
      <c r="V60" s="16">
        <v>6317109</v>
      </c>
      <c r="W60" s="18">
        <v>6317109</v>
      </c>
      <c r="X60" s="18">
        <v>15303209</v>
      </c>
      <c r="Y60" s="16">
        <v>-8986100</v>
      </c>
      <c r="Z60" s="3">
        <v>-58.7204</v>
      </c>
      <c r="AA60" s="24">
        <v>15303209</v>
      </c>
    </row>
    <row r="61" spans="1:27" ht="12.75">
      <c r="A61" s="47" t="s">
        <v>54</v>
      </c>
      <c r="B61" s="38"/>
      <c r="C61" s="10">
        <f aca="true" t="shared" si="11" ref="C61:Y61">SUM(C59:C60)</f>
        <v>-1337571</v>
      </c>
      <c r="D61" s="11">
        <f t="shared" si="11"/>
        <v>0</v>
      </c>
      <c r="E61" s="10">
        <f t="shared" si="11"/>
        <v>13932000</v>
      </c>
      <c r="F61" s="12">
        <f t="shared" si="11"/>
        <v>16003209</v>
      </c>
      <c r="G61" s="12">
        <f t="shared" si="11"/>
        <v>0</v>
      </c>
      <c r="H61" s="10">
        <f t="shared" si="11"/>
        <v>0</v>
      </c>
      <c r="I61" s="10">
        <f t="shared" si="11"/>
        <v>0</v>
      </c>
      <c r="J61" s="12">
        <f t="shared" si="11"/>
        <v>0</v>
      </c>
      <c r="K61" s="12">
        <f t="shared" si="11"/>
        <v>0</v>
      </c>
      <c r="L61" s="10">
        <f t="shared" si="11"/>
        <v>0</v>
      </c>
      <c r="M61" s="10">
        <f t="shared" si="11"/>
        <v>0</v>
      </c>
      <c r="N61" s="12">
        <f t="shared" si="11"/>
        <v>0</v>
      </c>
      <c r="O61" s="12">
        <f t="shared" si="11"/>
        <v>0</v>
      </c>
      <c r="P61" s="10">
        <f t="shared" si="11"/>
        <v>-38119470</v>
      </c>
      <c r="Q61" s="10">
        <f t="shared" si="11"/>
        <v>38119470</v>
      </c>
      <c r="R61" s="12">
        <f t="shared" si="11"/>
        <v>0</v>
      </c>
      <c r="S61" s="12">
        <f t="shared" si="11"/>
        <v>0</v>
      </c>
      <c r="T61" s="10">
        <f t="shared" si="11"/>
        <v>0</v>
      </c>
      <c r="U61" s="10">
        <f t="shared" si="11"/>
        <v>6322778</v>
      </c>
      <c r="V61" s="10">
        <f t="shared" si="11"/>
        <v>6322778</v>
      </c>
      <c r="W61" s="12">
        <f t="shared" si="11"/>
        <v>6322778</v>
      </c>
      <c r="X61" s="12">
        <f t="shared" si="11"/>
        <v>16003209</v>
      </c>
      <c r="Y61" s="10">
        <f t="shared" si="11"/>
        <v>-9680431</v>
      </c>
      <c r="Z61" s="1">
        <f>+IF(X61&lt;&gt;0,+(Y61/X61)*100,0)</f>
        <v>-60.49056161173675</v>
      </c>
      <c r="AA61" s="22">
        <f>SUM(AA59:AA60)</f>
        <v>16003209</v>
      </c>
    </row>
    <row r="62" spans="1:27" ht="12.75">
      <c r="A62" s="51" t="s">
        <v>55</v>
      </c>
      <c r="B62" s="38"/>
      <c r="C62" s="13">
        <v>474376</v>
      </c>
      <c r="D62" s="14"/>
      <c r="E62" s="13"/>
      <c r="F62" s="15"/>
      <c r="G62" s="15"/>
      <c r="H62" s="13">
        <v>88683</v>
      </c>
      <c r="I62" s="13">
        <v>-3672</v>
      </c>
      <c r="J62" s="15">
        <v>85011</v>
      </c>
      <c r="K62" s="15">
        <v>165000</v>
      </c>
      <c r="L62" s="13"/>
      <c r="M62" s="13">
        <v>-1323557</v>
      </c>
      <c r="N62" s="15">
        <v>-1158557</v>
      </c>
      <c r="O62" s="15">
        <v>-57440</v>
      </c>
      <c r="P62" s="13">
        <v>-1726962</v>
      </c>
      <c r="Q62" s="13">
        <v>-213885</v>
      </c>
      <c r="R62" s="15">
        <v>-1998287</v>
      </c>
      <c r="S62" s="15"/>
      <c r="T62" s="13">
        <v>-13157</v>
      </c>
      <c r="U62" s="13">
        <v>-806712</v>
      </c>
      <c r="V62" s="13">
        <v>-819869</v>
      </c>
      <c r="W62" s="15">
        <v>-3891702</v>
      </c>
      <c r="X62" s="15"/>
      <c r="Y62" s="13">
        <v>-3891702</v>
      </c>
      <c r="Z62" s="2"/>
      <c r="AA62" s="23"/>
    </row>
    <row r="63" spans="1:27" ht="12.75">
      <c r="A63" s="50" t="s">
        <v>56</v>
      </c>
      <c r="B63" s="38"/>
      <c r="C63" s="10"/>
      <c r="D63" s="11"/>
      <c r="E63" s="10"/>
      <c r="F63" s="12"/>
      <c r="G63" s="12"/>
      <c r="H63" s="10">
        <v>-100</v>
      </c>
      <c r="I63" s="10">
        <v>100</v>
      </c>
      <c r="J63" s="12"/>
      <c r="K63" s="12"/>
      <c r="L63" s="10"/>
      <c r="M63" s="10">
        <v>-119655</v>
      </c>
      <c r="N63" s="12">
        <v>-119655</v>
      </c>
      <c r="O63" s="12">
        <v>-379671</v>
      </c>
      <c r="P63" s="10">
        <v>-50552</v>
      </c>
      <c r="Q63" s="10">
        <v>-50833</v>
      </c>
      <c r="R63" s="12">
        <v>-481056</v>
      </c>
      <c r="S63" s="12"/>
      <c r="T63" s="10">
        <v>-46320</v>
      </c>
      <c r="U63" s="10">
        <v>-194103</v>
      </c>
      <c r="V63" s="10">
        <v>-240423</v>
      </c>
      <c r="W63" s="12">
        <v>-841134</v>
      </c>
      <c r="X63" s="12"/>
      <c r="Y63" s="10">
        <v>-841134</v>
      </c>
      <c r="Z63" s="1"/>
      <c r="AA63" s="22"/>
    </row>
    <row r="64" spans="1:27" ht="12.75">
      <c r="A64" s="50" t="s">
        <v>57</v>
      </c>
      <c r="B64" s="38"/>
      <c r="C64" s="10">
        <v>-934296</v>
      </c>
      <c r="D64" s="11"/>
      <c r="E64" s="10"/>
      <c r="F64" s="12">
        <v>39000</v>
      </c>
      <c r="G64" s="12">
        <v>494900</v>
      </c>
      <c r="H64" s="10">
        <v>4385</v>
      </c>
      <c r="I64" s="10"/>
      <c r="J64" s="12">
        <v>499285</v>
      </c>
      <c r="K64" s="12">
        <v>-456226</v>
      </c>
      <c r="L64" s="10"/>
      <c r="M64" s="10"/>
      <c r="N64" s="12">
        <v>-456226</v>
      </c>
      <c r="O64" s="12">
        <v>799334</v>
      </c>
      <c r="P64" s="10"/>
      <c r="Q64" s="10">
        <v>-15750</v>
      </c>
      <c r="R64" s="12">
        <v>783584</v>
      </c>
      <c r="S64" s="12"/>
      <c r="T64" s="10">
        <v>-25352</v>
      </c>
      <c r="U64" s="10">
        <v>-17110</v>
      </c>
      <c r="V64" s="10">
        <v>-42462</v>
      </c>
      <c r="W64" s="12">
        <v>784181</v>
      </c>
      <c r="X64" s="12">
        <v>39000</v>
      </c>
      <c r="Y64" s="10">
        <v>745181</v>
      </c>
      <c r="Z64" s="1">
        <v>1910.7205</v>
      </c>
      <c r="AA64" s="22">
        <v>39000</v>
      </c>
    </row>
    <row r="65" spans="1:27" ht="12.75">
      <c r="A65" s="51" t="s">
        <v>58</v>
      </c>
      <c r="B65" s="49"/>
      <c r="C65" s="10"/>
      <c r="D65" s="11"/>
      <c r="E65" s="10"/>
      <c r="F65" s="12"/>
      <c r="G65" s="12"/>
      <c r="H65" s="10"/>
      <c r="I65" s="10"/>
      <c r="J65" s="12"/>
      <c r="K65" s="12"/>
      <c r="L65" s="10"/>
      <c r="M65" s="10"/>
      <c r="N65" s="12"/>
      <c r="O65" s="12">
        <v>1327685</v>
      </c>
      <c r="P65" s="10"/>
      <c r="Q65" s="10"/>
      <c r="R65" s="12">
        <v>1327685</v>
      </c>
      <c r="S65" s="12"/>
      <c r="T65" s="10">
        <v>-520</v>
      </c>
      <c r="U65" s="10"/>
      <c r="V65" s="10">
        <v>-520</v>
      </c>
      <c r="W65" s="12">
        <v>1327165</v>
      </c>
      <c r="X65" s="12"/>
      <c r="Y65" s="10">
        <v>1327165</v>
      </c>
      <c r="Z65" s="1"/>
      <c r="AA65" s="22"/>
    </row>
    <row r="66" spans="1:27" ht="12.75">
      <c r="A66" s="50" t="s">
        <v>59</v>
      </c>
      <c r="B66" s="38"/>
      <c r="C66" s="10"/>
      <c r="D66" s="11"/>
      <c r="E66" s="10"/>
      <c r="F66" s="12"/>
      <c r="G66" s="12"/>
      <c r="H66" s="10"/>
      <c r="I66" s="10"/>
      <c r="J66" s="12"/>
      <c r="K66" s="12"/>
      <c r="L66" s="10"/>
      <c r="M66" s="10"/>
      <c r="N66" s="12"/>
      <c r="O66" s="12"/>
      <c r="P66" s="10"/>
      <c r="Q66" s="10"/>
      <c r="R66" s="12"/>
      <c r="S66" s="12"/>
      <c r="T66" s="10"/>
      <c r="U66" s="10"/>
      <c r="V66" s="10"/>
      <c r="W66" s="12"/>
      <c r="X66" s="12"/>
      <c r="Y66" s="10"/>
      <c r="Z66" s="1"/>
      <c r="AA66" s="22"/>
    </row>
    <row r="67" spans="1:27" ht="12.75">
      <c r="A67" s="50" t="s">
        <v>60</v>
      </c>
      <c r="B67" s="38"/>
      <c r="C67" s="16"/>
      <c r="D67" s="17"/>
      <c r="E67" s="16"/>
      <c r="F67" s="18"/>
      <c r="G67" s="18"/>
      <c r="H67" s="16"/>
      <c r="I67" s="16"/>
      <c r="J67" s="18"/>
      <c r="K67" s="18"/>
      <c r="L67" s="16"/>
      <c r="M67" s="16"/>
      <c r="N67" s="18"/>
      <c r="O67" s="18"/>
      <c r="P67" s="16"/>
      <c r="Q67" s="16"/>
      <c r="R67" s="18"/>
      <c r="S67" s="18"/>
      <c r="T67" s="16"/>
      <c r="U67" s="16"/>
      <c r="V67" s="16"/>
      <c r="W67" s="18"/>
      <c r="X67" s="18"/>
      <c r="Y67" s="16"/>
      <c r="Z67" s="3"/>
      <c r="AA67" s="24"/>
    </row>
    <row r="68" spans="1:27" ht="4.5" customHeight="1">
      <c r="A68" s="50"/>
      <c r="B68" s="38"/>
      <c r="C68" s="10"/>
      <c r="D68" s="11"/>
      <c r="E68" s="10"/>
      <c r="F68" s="12"/>
      <c r="G68" s="12"/>
      <c r="H68" s="10"/>
      <c r="I68" s="10"/>
      <c r="J68" s="12"/>
      <c r="K68" s="12"/>
      <c r="L68" s="10"/>
      <c r="M68" s="10"/>
      <c r="N68" s="12"/>
      <c r="O68" s="12"/>
      <c r="P68" s="10"/>
      <c r="Q68" s="10"/>
      <c r="R68" s="12"/>
      <c r="S68" s="12"/>
      <c r="T68" s="10"/>
      <c r="U68" s="10"/>
      <c r="V68" s="10"/>
      <c r="W68" s="12"/>
      <c r="X68" s="12"/>
      <c r="Y68" s="10"/>
      <c r="Z68" s="1"/>
      <c r="AA68" s="22"/>
    </row>
    <row r="69" spans="1:27" ht="12.75">
      <c r="A69" s="44" t="s">
        <v>63</v>
      </c>
      <c r="B69" s="38" t="s">
        <v>64</v>
      </c>
      <c r="C69" s="39">
        <f aca="true" t="shared" si="12" ref="C69:Y69">C79+C82+C83+C86+C89+C90+SUM(C93:C99)</f>
        <v>-80015822</v>
      </c>
      <c r="D69" s="40">
        <f t="shared" si="12"/>
        <v>0</v>
      </c>
      <c r="E69" s="39">
        <f t="shared" si="12"/>
        <v>2322759000</v>
      </c>
      <c r="F69" s="41">
        <f t="shared" si="12"/>
        <v>1086730515</v>
      </c>
      <c r="G69" s="41">
        <f t="shared" si="12"/>
        <v>74185525</v>
      </c>
      <c r="H69" s="39">
        <f t="shared" si="12"/>
        <v>131532520</v>
      </c>
      <c r="I69" s="39">
        <f t="shared" si="12"/>
        <v>-18654332</v>
      </c>
      <c r="J69" s="41">
        <f t="shared" si="12"/>
        <v>187063713</v>
      </c>
      <c r="K69" s="41">
        <f t="shared" si="12"/>
        <v>122676451</v>
      </c>
      <c r="L69" s="39">
        <f t="shared" si="12"/>
        <v>0</v>
      </c>
      <c r="M69" s="39">
        <f t="shared" si="12"/>
        <v>68811029</v>
      </c>
      <c r="N69" s="41">
        <f t="shared" si="12"/>
        <v>191487480</v>
      </c>
      <c r="O69" s="41">
        <f t="shared" si="12"/>
        <v>79551339</v>
      </c>
      <c r="P69" s="39">
        <f t="shared" si="12"/>
        <v>25734598</v>
      </c>
      <c r="Q69" s="39">
        <f t="shared" si="12"/>
        <v>115952302</v>
      </c>
      <c r="R69" s="41">
        <f t="shared" si="12"/>
        <v>221238239</v>
      </c>
      <c r="S69" s="41">
        <f t="shared" si="12"/>
        <v>51661987</v>
      </c>
      <c r="T69" s="39">
        <f t="shared" si="12"/>
        <v>90550599</v>
      </c>
      <c r="U69" s="39">
        <f t="shared" si="12"/>
        <v>211688060</v>
      </c>
      <c r="V69" s="39">
        <f t="shared" si="12"/>
        <v>353900646</v>
      </c>
      <c r="W69" s="41">
        <f t="shared" si="12"/>
        <v>953690078</v>
      </c>
      <c r="X69" s="41">
        <f t="shared" si="12"/>
        <v>1086730515</v>
      </c>
      <c r="Y69" s="39">
        <f t="shared" si="12"/>
        <v>-133040437</v>
      </c>
      <c r="Z69" s="42">
        <f>+IF(X69&lt;&gt;0,+(Y69/X69)*100,0)</f>
        <v>-12.242265691784683</v>
      </c>
      <c r="AA69" s="43">
        <f>AA79+AA82+AA83+AA86+AA89+AA90+SUM(AA93:AA99)</f>
        <v>1086730515</v>
      </c>
    </row>
    <row r="70" spans="1:27" ht="12.75">
      <c r="A70" s="45" t="s">
        <v>33</v>
      </c>
      <c r="B70" s="46"/>
      <c r="C70" s="10">
        <v>-74550477</v>
      </c>
      <c r="D70" s="11"/>
      <c r="E70" s="10">
        <v>1014962000</v>
      </c>
      <c r="F70" s="12">
        <v>357412502</v>
      </c>
      <c r="G70" s="12">
        <v>13877836</v>
      </c>
      <c r="H70" s="10">
        <v>50144054</v>
      </c>
      <c r="I70" s="10">
        <v>13354163</v>
      </c>
      <c r="J70" s="12">
        <v>77376053</v>
      </c>
      <c r="K70" s="12">
        <v>64227543</v>
      </c>
      <c r="L70" s="10"/>
      <c r="M70" s="10">
        <v>40737533</v>
      </c>
      <c r="N70" s="12">
        <v>104965076</v>
      </c>
      <c r="O70" s="12">
        <v>43411433</v>
      </c>
      <c r="P70" s="10">
        <v>-1665930</v>
      </c>
      <c r="Q70" s="10">
        <v>39259500</v>
      </c>
      <c r="R70" s="12">
        <v>81005003</v>
      </c>
      <c r="S70" s="12">
        <v>14596618</v>
      </c>
      <c r="T70" s="10">
        <v>42832854</v>
      </c>
      <c r="U70" s="10">
        <v>95232133</v>
      </c>
      <c r="V70" s="10">
        <v>152661605</v>
      </c>
      <c r="W70" s="12">
        <v>416007737</v>
      </c>
      <c r="X70" s="12">
        <v>357412502</v>
      </c>
      <c r="Y70" s="10">
        <v>58595235</v>
      </c>
      <c r="Z70" s="1">
        <v>16.3943</v>
      </c>
      <c r="AA70" s="22">
        <v>357412502</v>
      </c>
    </row>
    <row r="71" spans="1:27" ht="12.75">
      <c r="A71" s="45" t="s">
        <v>34</v>
      </c>
      <c r="B71" s="46"/>
      <c r="C71" s="10">
        <v>-141440</v>
      </c>
      <c r="D71" s="11"/>
      <c r="E71" s="10">
        <v>185901000</v>
      </c>
      <c r="F71" s="12">
        <v>125653224</v>
      </c>
      <c r="G71" s="12">
        <v>10699386</v>
      </c>
      <c r="H71" s="10">
        <v>18605037</v>
      </c>
      <c r="I71" s="10">
        <v>-8639526</v>
      </c>
      <c r="J71" s="12">
        <v>20664897</v>
      </c>
      <c r="K71" s="12">
        <v>13522280</v>
      </c>
      <c r="L71" s="10"/>
      <c r="M71" s="10">
        <v>3507363</v>
      </c>
      <c r="N71" s="12">
        <v>17029643</v>
      </c>
      <c r="O71" s="12">
        <v>11315496</v>
      </c>
      <c r="P71" s="10">
        <v>13867386</v>
      </c>
      <c r="Q71" s="10">
        <v>23782725</v>
      </c>
      <c r="R71" s="12">
        <v>48965607</v>
      </c>
      <c r="S71" s="12">
        <v>159739</v>
      </c>
      <c r="T71" s="10">
        <v>2356635</v>
      </c>
      <c r="U71" s="10">
        <v>-1845941</v>
      </c>
      <c r="V71" s="10">
        <v>670433</v>
      </c>
      <c r="W71" s="12">
        <v>87330580</v>
      </c>
      <c r="X71" s="12">
        <v>125653224</v>
      </c>
      <c r="Y71" s="10">
        <v>-38322644</v>
      </c>
      <c r="Z71" s="1">
        <v>-30.4987</v>
      </c>
      <c r="AA71" s="22">
        <v>125653224</v>
      </c>
    </row>
    <row r="72" spans="1:27" ht="12.75">
      <c r="A72" s="45" t="s">
        <v>35</v>
      </c>
      <c r="B72" s="46"/>
      <c r="C72" s="10">
        <v>-1999948</v>
      </c>
      <c r="D72" s="11"/>
      <c r="E72" s="10">
        <v>115954000</v>
      </c>
      <c r="F72" s="12">
        <v>46201760</v>
      </c>
      <c r="G72" s="12">
        <v>12552478</v>
      </c>
      <c r="H72" s="10">
        <v>15672247</v>
      </c>
      <c r="I72" s="10">
        <v>-7446223</v>
      </c>
      <c r="J72" s="12">
        <v>20778502</v>
      </c>
      <c r="K72" s="12">
        <v>6245169</v>
      </c>
      <c r="L72" s="10"/>
      <c r="M72" s="10">
        <v>11041568</v>
      </c>
      <c r="N72" s="12">
        <v>17286737</v>
      </c>
      <c r="O72" s="12">
        <v>561811</v>
      </c>
      <c r="P72" s="10">
        <v>-3526002</v>
      </c>
      <c r="Q72" s="10">
        <v>10847798</v>
      </c>
      <c r="R72" s="12">
        <v>7883607</v>
      </c>
      <c r="S72" s="12">
        <v>7786446</v>
      </c>
      <c r="T72" s="10">
        <v>3877051</v>
      </c>
      <c r="U72" s="10">
        <v>16891760</v>
      </c>
      <c r="V72" s="10">
        <v>28555257</v>
      </c>
      <c r="W72" s="12">
        <v>74504103</v>
      </c>
      <c r="X72" s="12">
        <v>46201760</v>
      </c>
      <c r="Y72" s="10">
        <v>28302343</v>
      </c>
      <c r="Z72" s="1">
        <v>61.2581</v>
      </c>
      <c r="AA72" s="22">
        <v>46201760</v>
      </c>
    </row>
    <row r="73" spans="1:27" ht="12.75">
      <c r="A73" s="45" t="s">
        <v>36</v>
      </c>
      <c r="B73" s="46"/>
      <c r="C73" s="10"/>
      <c r="D73" s="11"/>
      <c r="E73" s="10">
        <v>272118000</v>
      </c>
      <c r="F73" s="12">
        <v>88841780</v>
      </c>
      <c r="G73" s="12">
        <v>8787294</v>
      </c>
      <c r="H73" s="10">
        <v>4569968</v>
      </c>
      <c r="I73" s="10">
        <v>882942</v>
      </c>
      <c r="J73" s="12">
        <v>14240204</v>
      </c>
      <c r="K73" s="12">
        <v>8724174</v>
      </c>
      <c r="L73" s="10"/>
      <c r="M73" s="10">
        <v>5134451</v>
      </c>
      <c r="N73" s="12">
        <v>13858625</v>
      </c>
      <c r="O73" s="12">
        <v>6688045</v>
      </c>
      <c r="P73" s="10">
        <v>6017969</v>
      </c>
      <c r="Q73" s="10">
        <v>3109497</v>
      </c>
      <c r="R73" s="12">
        <v>15815511</v>
      </c>
      <c r="S73" s="12">
        <v>2514062</v>
      </c>
      <c r="T73" s="10">
        <v>8294256</v>
      </c>
      <c r="U73" s="10">
        <v>14989122</v>
      </c>
      <c r="V73" s="10">
        <v>25797440</v>
      </c>
      <c r="W73" s="12">
        <v>69711780</v>
      </c>
      <c r="X73" s="12">
        <v>88841780</v>
      </c>
      <c r="Y73" s="10">
        <v>-19130000</v>
      </c>
      <c r="Z73" s="1">
        <v>-21.5327</v>
      </c>
      <c r="AA73" s="22">
        <v>88841780</v>
      </c>
    </row>
    <row r="74" spans="1:27" ht="12.75">
      <c r="A74" s="45" t="s">
        <v>37</v>
      </c>
      <c r="B74" s="46"/>
      <c r="C74" s="10"/>
      <c r="D74" s="11"/>
      <c r="E74" s="10">
        <v>158349000</v>
      </c>
      <c r="F74" s="12">
        <v>51243777</v>
      </c>
      <c r="G74" s="12">
        <v>228975</v>
      </c>
      <c r="H74" s="10">
        <v>1575281</v>
      </c>
      <c r="I74" s="10">
        <v>671101</v>
      </c>
      <c r="J74" s="12">
        <v>2475357</v>
      </c>
      <c r="K74" s="12">
        <v>638113</v>
      </c>
      <c r="L74" s="10"/>
      <c r="M74" s="10">
        <v>558709</v>
      </c>
      <c r="N74" s="12">
        <v>1196822</v>
      </c>
      <c r="O74" s="12">
        <v>1215235</v>
      </c>
      <c r="P74" s="10">
        <v>4235569</v>
      </c>
      <c r="Q74" s="10">
        <v>-1495575</v>
      </c>
      <c r="R74" s="12">
        <v>3955229</v>
      </c>
      <c r="S74" s="12">
        <v>560552</v>
      </c>
      <c r="T74" s="10">
        <v>354045</v>
      </c>
      <c r="U74" s="10">
        <v>1538585</v>
      </c>
      <c r="V74" s="10">
        <v>2453182</v>
      </c>
      <c r="W74" s="12">
        <v>10080590</v>
      </c>
      <c r="X74" s="12">
        <v>51243777</v>
      </c>
      <c r="Y74" s="10">
        <v>-41163187</v>
      </c>
      <c r="Z74" s="1">
        <v>-80.3282</v>
      </c>
      <c r="AA74" s="22">
        <v>51243777</v>
      </c>
    </row>
    <row r="75" spans="1:27" ht="12.75">
      <c r="A75" s="45" t="s">
        <v>38</v>
      </c>
      <c r="B75" s="46"/>
      <c r="C75" s="10"/>
      <c r="D75" s="11"/>
      <c r="E75" s="10">
        <v>20800000</v>
      </c>
      <c r="F75" s="12">
        <v>3743936</v>
      </c>
      <c r="G75" s="12"/>
      <c r="H75" s="10">
        <v>363950</v>
      </c>
      <c r="I75" s="10">
        <v>1087994</v>
      </c>
      <c r="J75" s="12">
        <v>1451944</v>
      </c>
      <c r="K75" s="12">
        <v>1458654</v>
      </c>
      <c r="L75" s="10"/>
      <c r="M75" s="10">
        <v>126368</v>
      </c>
      <c r="N75" s="12">
        <v>1585022</v>
      </c>
      <c r="O75" s="12"/>
      <c r="P75" s="10">
        <v>60296</v>
      </c>
      <c r="Q75" s="10"/>
      <c r="R75" s="12">
        <v>60296</v>
      </c>
      <c r="S75" s="12">
        <v>263658</v>
      </c>
      <c r="T75" s="10"/>
      <c r="U75" s="10">
        <v>245259</v>
      </c>
      <c r="V75" s="10">
        <v>508917</v>
      </c>
      <c r="W75" s="12">
        <v>3606179</v>
      </c>
      <c r="X75" s="12">
        <v>3743936</v>
      </c>
      <c r="Y75" s="10">
        <v>-137757</v>
      </c>
      <c r="Z75" s="1">
        <v>-3.6795</v>
      </c>
      <c r="AA75" s="22">
        <v>3743936</v>
      </c>
    </row>
    <row r="76" spans="1:27" ht="12.75">
      <c r="A76" s="45" t="s">
        <v>39</v>
      </c>
      <c r="B76" s="38"/>
      <c r="C76" s="10"/>
      <c r="D76" s="11"/>
      <c r="E76" s="10"/>
      <c r="F76" s="12"/>
      <c r="G76" s="12"/>
      <c r="H76" s="10"/>
      <c r="I76" s="10"/>
      <c r="J76" s="12"/>
      <c r="K76" s="12"/>
      <c r="L76" s="10"/>
      <c r="M76" s="10"/>
      <c r="N76" s="12"/>
      <c r="O76" s="12"/>
      <c r="P76" s="10"/>
      <c r="Q76" s="10"/>
      <c r="R76" s="12"/>
      <c r="S76" s="12"/>
      <c r="T76" s="10"/>
      <c r="U76" s="10"/>
      <c r="V76" s="10"/>
      <c r="W76" s="12"/>
      <c r="X76" s="12"/>
      <c r="Y76" s="10"/>
      <c r="Z76" s="1"/>
      <c r="AA76" s="22"/>
    </row>
    <row r="77" spans="1:27" ht="12.75">
      <c r="A77" s="45" t="s">
        <v>40</v>
      </c>
      <c r="B77" s="38"/>
      <c r="C77" s="13"/>
      <c r="D77" s="14"/>
      <c r="E77" s="13">
        <v>35000000</v>
      </c>
      <c r="F77" s="15">
        <v>6617128</v>
      </c>
      <c r="G77" s="15">
        <v>7541144</v>
      </c>
      <c r="H77" s="13">
        <v>15538824</v>
      </c>
      <c r="I77" s="13">
        <v>-23079968</v>
      </c>
      <c r="J77" s="15"/>
      <c r="K77" s="15">
        <v>55710</v>
      </c>
      <c r="L77" s="13"/>
      <c r="M77" s="13"/>
      <c r="N77" s="15">
        <v>55710</v>
      </c>
      <c r="O77" s="15">
        <v>302661</v>
      </c>
      <c r="P77" s="13">
        <v>38852</v>
      </c>
      <c r="Q77" s="13">
        <v>863683</v>
      </c>
      <c r="R77" s="15">
        <v>1205196</v>
      </c>
      <c r="S77" s="15">
        <v>1670871</v>
      </c>
      <c r="T77" s="13">
        <v>16107125</v>
      </c>
      <c r="U77" s="13">
        <v>25098496</v>
      </c>
      <c r="V77" s="13">
        <v>42876492</v>
      </c>
      <c r="W77" s="15">
        <v>44137398</v>
      </c>
      <c r="X77" s="15">
        <v>6617128</v>
      </c>
      <c r="Y77" s="13">
        <v>37520270</v>
      </c>
      <c r="Z77" s="2">
        <v>567.0174</v>
      </c>
      <c r="AA77" s="23">
        <v>6617128</v>
      </c>
    </row>
    <row r="78" spans="1:27" ht="12.75">
      <c r="A78" s="45" t="s">
        <v>41</v>
      </c>
      <c r="B78" s="38"/>
      <c r="C78" s="16"/>
      <c r="D78" s="17"/>
      <c r="E78" s="16">
        <v>27064000</v>
      </c>
      <c r="F78" s="18">
        <v>22598237</v>
      </c>
      <c r="G78" s="18">
        <v>215895</v>
      </c>
      <c r="H78" s="16"/>
      <c r="I78" s="16">
        <v>-66510</v>
      </c>
      <c r="J78" s="18">
        <v>149385</v>
      </c>
      <c r="K78" s="18">
        <v>270827</v>
      </c>
      <c r="L78" s="16"/>
      <c r="M78" s="16"/>
      <c r="N78" s="18">
        <v>270827</v>
      </c>
      <c r="O78" s="18">
        <v>101869</v>
      </c>
      <c r="P78" s="16">
        <v>246426</v>
      </c>
      <c r="Q78" s="16">
        <v>-144927</v>
      </c>
      <c r="R78" s="18">
        <v>203368</v>
      </c>
      <c r="S78" s="18">
        <v>961458</v>
      </c>
      <c r="T78" s="16">
        <v>179854</v>
      </c>
      <c r="U78" s="16">
        <v>9395549</v>
      </c>
      <c r="V78" s="16">
        <v>10536861</v>
      </c>
      <c r="W78" s="18">
        <v>11160441</v>
      </c>
      <c r="X78" s="18">
        <v>22598237</v>
      </c>
      <c r="Y78" s="16">
        <v>-11437796</v>
      </c>
      <c r="Z78" s="3">
        <v>-50.6137</v>
      </c>
      <c r="AA78" s="24">
        <v>22598237</v>
      </c>
    </row>
    <row r="79" spans="1:27" ht="12.75">
      <c r="A79" s="47" t="s">
        <v>42</v>
      </c>
      <c r="B79" s="38"/>
      <c r="C79" s="10">
        <f aca="true" t="shared" si="13" ref="C79:Y79">SUM(C70:C78)</f>
        <v>-76691865</v>
      </c>
      <c r="D79" s="11">
        <f t="shared" si="13"/>
        <v>0</v>
      </c>
      <c r="E79" s="10">
        <f t="shared" si="13"/>
        <v>1830148000</v>
      </c>
      <c r="F79" s="12">
        <f t="shared" si="13"/>
        <v>702312344</v>
      </c>
      <c r="G79" s="12">
        <f t="shared" si="13"/>
        <v>53903008</v>
      </c>
      <c r="H79" s="10">
        <f t="shared" si="13"/>
        <v>106469361</v>
      </c>
      <c r="I79" s="10">
        <f t="shared" si="13"/>
        <v>-23236027</v>
      </c>
      <c r="J79" s="12">
        <f t="shared" si="13"/>
        <v>137136342</v>
      </c>
      <c r="K79" s="12">
        <f t="shared" si="13"/>
        <v>95142470</v>
      </c>
      <c r="L79" s="10">
        <f t="shared" si="13"/>
        <v>0</v>
      </c>
      <c r="M79" s="10">
        <f t="shared" si="13"/>
        <v>61105992</v>
      </c>
      <c r="N79" s="12">
        <f t="shared" si="13"/>
        <v>156248462</v>
      </c>
      <c r="O79" s="12">
        <f t="shared" si="13"/>
        <v>63596550</v>
      </c>
      <c r="P79" s="10">
        <f t="shared" si="13"/>
        <v>19274566</v>
      </c>
      <c r="Q79" s="10">
        <f t="shared" si="13"/>
        <v>76222701</v>
      </c>
      <c r="R79" s="12">
        <f t="shared" si="13"/>
        <v>159093817</v>
      </c>
      <c r="S79" s="12">
        <f t="shared" si="13"/>
        <v>28513404</v>
      </c>
      <c r="T79" s="10">
        <f t="shared" si="13"/>
        <v>74001820</v>
      </c>
      <c r="U79" s="10">
        <f t="shared" si="13"/>
        <v>161544963</v>
      </c>
      <c r="V79" s="10">
        <f t="shared" si="13"/>
        <v>264060187</v>
      </c>
      <c r="W79" s="12">
        <f t="shared" si="13"/>
        <v>716538808</v>
      </c>
      <c r="X79" s="12">
        <f t="shared" si="13"/>
        <v>702312344</v>
      </c>
      <c r="Y79" s="10">
        <f t="shared" si="13"/>
        <v>14226464</v>
      </c>
      <c r="Z79" s="1">
        <f>+IF(X79&lt;&gt;0,+(Y79/X79)*100,0)</f>
        <v>2.0256605371583785</v>
      </c>
      <c r="AA79" s="22">
        <f>SUM(AA70:AA78)</f>
        <v>702312344</v>
      </c>
    </row>
    <row r="80" spans="1:27" ht="12.75">
      <c r="A80" s="48" t="s">
        <v>43</v>
      </c>
      <c r="B80" s="49"/>
      <c r="C80" s="10"/>
      <c r="D80" s="11"/>
      <c r="E80" s="10">
        <v>224694000</v>
      </c>
      <c r="F80" s="12">
        <v>118447214</v>
      </c>
      <c r="G80" s="12">
        <v>7138648</v>
      </c>
      <c r="H80" s="10">
        <v>12830594</v>
      </c>
      <c r="I80" s="10">
        <v>1661343</v>
      </c>
      <c r="J80" s="12">
        <v>21630585</v>
      </c>
      <c r="K80" s="12">
        <v>4194738</v>
      </c>
      <c r="L80" s="10"/>
      <c r="M80" s="10">
        <v>11744266</v>
      </c>
      <c r="N80" s="12">
        <v>15939004</v>
      </c>
      <c r="O80" s="12">
        <v>5265482</v>
      </c>
      <c r="P80" s="10">
        <v>-9656285</v>
      </c>
      <c r="Q80" s="10">
        <v>7434877</v>
      </c>
      <c r="R80" s="12">
        <v>3044074</v>
      </c>
      <c r="S80" s="12">
        <v>1812753</v>
      </c>
      <c r="T80" s="10">
        <v>2857307</v>
      </c>
      <c r="U80" s="10">
        <v>30258413</v>
      </c>
      <c r="V80" s="10">
        <v>34928473</v>
      </c>
      <c r="W80" s="12">
        <v>75542136</v>
      </c>
      <c r="X80" s="12">
        <v>118447214</v>
      </c>
      <c r="Y80" s="10">
        <v>-42905078</v>
      </c>
      <c r="Z80" s="1">
        <v>-36.223</v>
      </c>
      <c r="AA80" s="22">
        <v>118447214</v>
      </c>
    </row>
    <row r="81" spans="1:27" ht="12.75">
      <c r="A81" s="48" t="s">
        <v>44</v>
      </c>
      <c r="B81" s="38"/>
      <c r="C81" s="16"/>
      <c r="D81" s="17"/>
      <c r="E81" s="16">
        <v>40439000</v>
      </c>
      <c r="F81" s="18">
        <v>32806300</v>
      </c>
      <c r="G81" s="18">
        <v>1187874</v>
      </c>
      <c r="H81" s="16">
        <v>277334</v>
      </c>
      <c r="I81" s="16">
        <v>-157005</v>
      </c>
      <c r="J81" s="18">
        <v>1308203</v>
      </c>
      <c r="K81" s="18">
        <v>14911</v>
      </c>
      <c r="L81" s="16"/>
      <c r="M81" s="16">
        <v>1588273</v>
      </c>
      <c r="N81" s="18">
        <v>1603184</v>
      </c>
      <c r="O81" s="18">
        <v>1442190</v>
      </c>
      <c r="P81" s="16">
        <v>780618</v>
      </c>
      <c r="Q81" s="16">
        <v>-753733</v>
      </c>
      <c r="R81" s="18">
        <v>1469075</v>
      </c>
      <c r="S81" s="18">
        <v>8478736</v>
      </c>
      <c r="T81" s="16">
        <v>349578</v>
      </c>
      <c r="U81" s="16">
        <v>1544236</v>
      </c>
      <c r="V81" s="16">
        <v>10372550</v>
      </c>
      <c r="W81" s="18">
        <v>14753012</v>
      </c>
      <c r="X81" s="18">
        <v>32806300</v>
      </c>
      <c r="Y81" s="16">
        <v>-18053288</v>
      </c>
      <c r="Z81" s="3">
        <v>-55.0299</v>
      </c>
      <c r="AA81" s="24">
        <v>32806300</v>
      </c>
    </row>
    <row r="82" spans="1:27" ht="12.75">
      <c r="A82" s="47" t="s">
        <v>45</v>
      </c>
      <c r="B82" s="38"/>
      <c r="C82" s="19">
        <f aca="true" t="shared" si="14" ref="C82:Y82">SUM(C80:C81)</f>
        <v>0</v>
      </c>
      <c r="D82" s="20">
        <f t="shared" si="14"/>
        <v>0</v>
      </c>
      <c r="E82" s="19">
        <f t="shared" si="14"/>
        <v>265133000</v>
      </c>
      <c r="F82" s="21">
        <f t="shared" si="14"/>
        <v>151253514</v>
      </c>
      <c r="G82" s="21">
        <f t="shared" si="14"/>
        <v>8326522</v>
      </c>
      <c r="H82" s="19">
        <f t="shared" si="14"/>
        <v>13107928</v>
      </c>
      <c r="I82" s="19">
        <f t="shared" si="14"/>
        <v>1504338</v>
      </c>
      <c r="J82" s="21">
        <f t="shared" si="14"/>
        <v>22938788</v>
      </c>
      <c r="K82" s="21">
        <f t="shared" si="14"/>
        <v>4209649</v>
      </c>
      <c r="L82" s="19">
        <f t="shared" si="14"/>
        <v>0</v>
      </c>
      <c r="M82" s="19">
        <f t="shared" si="14"/>
        <v>13332539</v>
      </c>
      <c r="N82" s="21">
        <f t="shared" si="14"/>
        <v>17542188</v>
      </c>
      <c r="O82" s="21">
        <f t="shared" si="14"/>
        <v>6707672</v>
      </c>
      <c r="P82" s="19">
        <f t="shared" si="14"/>
        <v>-8875667</v>
      </c>
      <c r="Q82" s="19">
        <f t="shared" si="14"/>
        <v>6681144</v>
      </c>
      <c r="R82" s="21">
        <f t="shared" si="14"/>
        <v>4513149</v>
      </c>
      <c r="S82" s="21">
        <f t="shared" si="14"/>
        <v>10291489</v>
      </c>
      <c r="T82" s="19">
        <f t="shared" si="14"/>
        <v>3206885</v>
      </c>
      <c r="U82" s="19">
        <f t="shared" si="14"/>
        <v>31802649</v>
      </c>
      <c r="V82" s="19">
        <f t="shared" si="14"/>
        <v>45301023</v>
      </c>
      <c r="W82" s="21">
        <f t="shared" si="14"/>
        <v>90295148</v>
      </c>
      <c r="X82" s="21">
        <f t="shared" si="14"/>
        <v>151253514</v>
      </c>
      <c r="Y82" s="19">
        <f t="shared" si="14"/>
        <v>-60958366</v>
      </c>
      <c r="Z82" s="4">
        <f>+IF(X82&lt;&gt;0,+(Y82/X82)*100,0)</f>
        <v>-40.302115559444125</v>
      </c>
      <c r="AA82" s="25">
        <f>SUM(AA80:AA81)</f>
        <v>151253514</v>
      </c>
    </row>
    <row r="83" spans="1:27" ht="12.75">
      <c r="A83" s="50" t="s">
        <v>91</v>
      </c>
      <c r="B83" s="38"/>
      <c r="C83" s="10"/>
      <c r="D83" s="11"/>
      <c r="E83" s="10">
        <v>350000</v>
      </c>
      <c r="F83" s="12"/>
      <c r="G83" s="12"/>
      <c r="H83" s="10">
        <v>208283</v>
      </c>
      <c r="I83" s="10"/>
      <c r="J83" s="12">
        <v>208283</v>
      </c>
      <c r="K83" s="12"/>
      <c r="L83" s="10"/>
      <c r="M83" s="10"/>
      <c r="N83" s="12"/>
      <c r="O83" s="12"/>
      <c r="P83" s="10"/>
      <c r="Q83" s="10">
        <v>57799</v>
      </c>
      <c r="R83" s="12">
        <v>57799</v>
      </c>
      <c r="S83" s="12"/>
      <c r="T83" s="10"/>
      <c r="U83" s="10"/>
      <c r="V83" s="10"/>
      <c r="W83" s="12">
        <v>266082</v>
      </c>
      <c r="X83" s="12"/>
      <c r="Y83" s="10">
        <v>266082</v>
      </c>
      <c r="Z83" s="1"/>
      <c r="AA83" s="22"/>
    </row>
    <row r="84" spans="1:27" ht="12.75">
      <c r="A84" s="48" t="s">
        <v>46</v>
      </c>
      <c r="B84" s="38"/>
      <c r="C84" s="13">
        <v>9050</v>
      </c>
      <c r="D84" s="14"/>
      <c r="E84" s="13"/>
      <c r="F84" s="15"/>
      <c r="G84" s="15"/>
      <c r="H84" s="13"/>
      <c r="I84" s="13"/>
      <c r="J84" s="15"/>
      <c r="K84" s="15"/>
      <c r="L84" s="13"/>
      <c r="M84" s="13"/>
      <c r="N84" s="15"/>
      <c r="O84" s="15"/>
      <c r="P84" s="13"/>
      <c r="Q84" s="13"/>
      <c r="R84" s="15"/>
      <c r="S84" s="15"/>
      <c r="T84" s="13"/>
      <c r="U84" s="13">
        <v>57500</v>
      </c>
      <c r="V84" s="13">
        <v>57500</v>
      </c>
      <c r="W84" s="15">
        <v>57500</v>
      </c>
      <c r="X84" s="15"/>
      <c r="Y84" s="13">
        <v>57500</v>
      </c>
      <c r="Z84" s="2"/>
      <c r="AA84" s="23"/>
    </row>
    <row r="85" spans="1:27" ht="12.75">
      <c r="A85" s="48" t="s">
        <v>47</v>
      </c>
      <c r="B85" s="38"/>
      <c r="C85" s="16"/>
      <c r="D85" s="17"/>
      <c r="E85" s="16">
        <v>26358000</v>
      </c>
      <c r="F85" s="18">
        <v>6499261</v>
      </c>
      <c r="G85" s="18"/>
      <c r="H85" s="16"/>
      <c r="I85" s="16"/>
      <c r="J85" s="18"/>
      <c r="K85" s="18"/>
      <c r="L85" s="16"/>
      <c r="M85" s="16">
        <v>1425309</v>
      </c>
      <c r="N85" s="18">
        <v>1425309</v>
      </c>
      <c r="O85" s="18">
        <v>1363289</v>
      </c>
      <c r="P85" s="16">
        <v>2336511</v>
      </c>
      <c r="Q85" s="16">
        <v>-2153371</v>
      </c>
      <c r="R85" s="18">
        <v>1546429</v>
      </c>
      <c r="S85" s="18">
        <v>595750</v>
      </c>
      <c r="T85" s="16">
        <v>-2142180</v>
      </c>
      <c r="U85" s="16"/>
      <c r="V85" s="16">
        <v>-1546430</v>
      </c>
      <c r="W85" s="18">
        <v>1425308</v>
      </c>
      <c r="X85" s="18">
        <v>6499261</v>
      </c>
      <c r="Y85" s="16">
        <v>-5073953</v>
      </c>
      <c r="Z85" s="3">
        <v>-78.0697</v>
      </c>
      <c r="AA85" s="24">
        <v>6499261</v>
      </c>
    </row>
    <row r="86" spans="1:27" ht="12.75">
      <c r="A86" s="47" t="s">
        <v>48</v>
      </c>
      <c r="B86" s="38"/>
      <c r="C86" s="10">
        <f aca="true" t="shared" si="15" ref="C86:Y86">SUM(C84:C85)</f>
        <v>9050</v>
      </c>
      <c r="D86" s="11">
        <f t="shared" si="15"/>
        <v>0</v>
      </c>
      <c r="E86" s="10">
        <f t="shared" si="15"/>
        <v>26358000</v>
      </c>
      <c r="F86" s="12">
        <f t="shared" si="15"/>
        <v>6499261</v>
      </c>
      <c r="G86" s="12">
        <f t="shared" si="15"/>
        <v>0</v>
      </c>
      <c r="H86" s="10">
        <f t="shared" si="15"/>
        <v>0</v>
      </c>
      <c r="I86" s="10">
        <f t="shared" si="15"/>
        <v>0</v>
      </c>
      <c r="J86" s="12">
        <f t="shared" si="15"/>
        <v>0</v>
      </c>
      <c r="K86" s="12">
        <f t="shared" si="15"/>
        <v>0</v>
      </c>
      <c r="L86" s="10">
        <f t="shared" si="15"/>
        <v>0</v>
      </c>
      <c r="M86" s="10">
        <f t="shared" si="15"/>
        <v>1425309</v>
      </c>
      <c r="N86" s="12">
        <f t="shared" si="15"/>
        <v>1425309</v>
      </c>
      <c r="O86" s="12">
        <f t="shared" si="15"/>
        <v>1363289</v>
      </c>
      <c r="P86" s="10">
        <f t="shared" si="15"/>
        <v>2336511</v>
      </c>
      <c r="Q86" s="10">
        <f t="shared" si="15"/>
        <v>-2153371</v>
      </c>
      <c r="R86" s="12">
        <f t="shared" si="15"/>
        <v>1546429</v>
      </c>
      <c r="S86" s="12">
        <f t="shared" si="15"/>
        <v>595750</v>
      </c>
      <c r="T86" s="10">
        <f t="shared" si="15"/>
        <v>-2142180</v>
      </c>
      <c r="U86" s="10">
        <f t="shared" si="15"/>
        <v>57500</v>
      </c>
      <c r="V86" s="10">
        <f t="shared" si="15"/>
        <v>-1488930</v>
      </c>
      <c r="W86" s="12">
        <f t="shared" si="15"/>
        <v>1482808</v>
      </c>
      <c r="X86" s="12">
        <f t="shared" si="15"/>
        <v>6499261</v>
      </c>
      <c r="Y86" s="10">
        <f t="shared" si="15"/>
        <v>-5016453</v>
      </c>
      <c r="Z86" s="1">
        <f>+IF(X86&lt;&gt;0,+(Y86/X86)*100,0)</f>
        <v>-77.18497533796534</v>
      </c>
      <c r="AA86" s="22">
        <f>SUM(AA84:AA85)</f>
        <v>6499261</v>
      </c>
    </row>
    <row r="87" spans="1:27" ht="12.75">
      <c r="A87" s="48" t="s">
        <v>49</v>
      </c>
      <c r="B87" s="49"/>
      <c r="C87" s="10">
        <v>-84830</v>
      </c>
      <c r="D87" s="11"/>
      <c r="E87" s="10">
        <v>108722000</v>
      </c>
      <c r="F87" s="12">
        <v>80929824</v>
      </c>
      <c r="G87" s="12">
        <v>6822343</v>
      </c>
      <c r="H87" s="10">
        <v>4157107</v>
      </c>
      <c r="I87" s="10">
        <v>-4848654</v>
      </c>
      <c r="J87" s="12">
        <v>6130796</v>
      </c>
      <c r="K87" s="12">
        <v>2123804</v>
      </c>
      <c r="L87" s="10"/>
      <c r="M87" s="10">
        <v>606123</v>
      </c>
      <c r="N87" s="12">
        <v>2729927</v>
      </c>
      <c r="O87" s="12">
        <v>5009987</v>
      </c>
      <c r="P87" s="10">
        <v>3300514</v>
      </c>
      <c r="Q87" s="10">
        <v>15969004</v>
      </c>
      <c r="R87" s="12">
        <v>24279505</v>
      </c>
      <c r="S87" s="12">
        <v>177291</v>
      </c>
      <c r="T87" s="10">
        <v>10047680</v>
      </c>
      <c r="U87" s="10">
        <v>8197967</v>
      </c>
      <c r="V87" s="10">
        <v>18422938</v>
      </c>
      <c r="W87" s="12">
        <v>51563166</v>
      </c>
      <c r="X87" s="12">
        <v>80929824</v>
      </c>
      <c r="Y87" s="10">
        <v>-29366658</v>
      </c>
      <c r="Z87" s="1">
        <v>-36.2866</v>
      </c>
      <c r="AA87" s="22">
        <v>80929824</v>
      </c>
    </row>
    <row r="88" spans="1:27" ht="12.75">
      <c r="A88" s="48" t="s">
        <v>50</v>
      </c>
      <c r="B88" s="38"/>
      <c r="C88" s="16"/>
      <c r="D88" s="17"/>
      <c r="E88" s="16">
        <v>3969000</v>
      </c>
      <c r="F88" s="18">
        <v>5832036</v>
      </c>
      <c r="G88" s="18">
        <v>4135174</v>
      </c>
      <c r="H88" s="16">
        <v>1038426</v>
      </c>
      <c r="I88" s="16">
        <v>-2320055</v>
      </c>
      <c r="J88" s="18">
        <v>2853545</v>
      </c>
      <c r="K88" s="18">
        <v>6674749</v>
      </c>
      <c r="L88" s="16"/>
      <c r="M88" s="16">
        <v>221094</v>
      </c>
      <c r="N88" s="18">
        <v>6895843</v>
      </c>
      <c r="O88" s="18">
        <v>2080390</v>
      </c>
      <c r="P88" s="16">
        <v>4017597</v>
      </c>
      <c r="Q88" s="16">
        <v>2705679</v>
      </c>
      <c r="R88" s="18">
        <v>8803666</v>
      </c>
      <c r="S88" s="18"/>
      <c r="T88" s="16"/>
      <c r="U88" s="16">
        <v>7301458</v>
      </c>
      <c r="V88" s="16">
        <v>7301458</v>
      </c>
      <c r="W88" s="18">
        <v>25854512</v>
      </c>
      <c r="X88" s="18">
        <v>5832036</v>
      </c>
      <c r="Y88" s="16">
        <v>20022476</v>
      </c>
      <c r="Z88" s="3">
        <v>343.3188</v>
      </c>
      <c r="AA88" s="24">
        <v>5832036</v>
      </c>
    </row>
    <row r="89" spans="1:27" ht="12.75">
      <c r="A89" s="47" t="s">
        <v>92</v>
      </c>
      <c r="B89" s="38"/>
      <c r="C89" s="19">
        <f aca="true" t="shared" si="16" ref="C89:Y89">SUM(C87:C88)</f>
        <v>-84830</v>
      </c>
      <c r="D89" s="20">
        <f t="shared" si="16"/>
        <v>0</v>
      </c>
      <c r="E89" s="19">
        <f t="shared" si="16"/>
        <v>112691000</v>
      </c>
      <c r="F89" s="21">
        <f t="shared" si="16"/>
        <v>86761860</v>
      </c>
      <c r="G89" s="21">
        <f t="shared" si="16"/>
        <v>10957517</v>
      </c>
      <c r="H89" s="19">
        <f t="shared" si="16"/>
        <v>5195533</v>
      </c>
      <c r="I89" s="19">
        <f t="shared" si="16"/>
        <v>-7168709</v>
      </c>
      <c r="J89" s="21">
        <f t="shared" si="16"/>
        <v>8984341</v>
      </c>
      <c r="K89" s="21">
        <f t="shared" si="16"/>
        <v>8798553</v>
      </c>
      <c r="L89" s="19">
        <f t="shared" si="16"/>
        <v>0</v>
      </c>
      <c r="M89" s="19">
        <f t="shared" si="16"/>
        <v>827217</v>
      </c>
      <c r="N89" s="21">
        <f t="shared" si="16"/>
        <v>9625770</v>
      </c>
      <c r="O89" s="21">
        <f t="shared" si="16"/>
        <v>7090377</v>
      </c>
      <c r="P89" s="19">
        <f t="shared" si="16"/>
        <v>7318111</v>
      </c>
      <c r="Q89" s="19">
        <f t="shared" si="16"/>
        <v>18674683</v>
      </c>
      <c r="R89" s="21">
        <f t="shared" si="16"/>
        <v>33083171</v>
      </c>
      <c r="S89" s="21">
        <f t="shared" si="16"/>
        <v>177291</v>
      </c>
      <c r="T89" s="19">
        <f t="shared" si="16"/>
        <v>10047680</v>
      </c>
      <c r="U89" s="19">
        <f t="shared" si="16"/>
        <v>15499425</v>
      </c>
      <c r="V89" s="19">
        <f t="shared" si="16"/>
        <v>25724396</v>
      </c>
      <c r="W89" s="21">
        <f t="shared" si="16"/>
        <v>77417678</v>
      </c>
      <c r="X89" s="21">
        <f t="shared" si="16"/>
        <v>86761860</v>
      </c>
      <c r="Y89" s="19">
        <f t="shared" si="16"/>
        <v>-9344182</v>
      </c>
      <c r="Z89" s="4">
        <f>+IF(X89&lt;&gt;0,+(Y89/X89)*100,0)</f>
        <v>-10.769918948256757</v>
      </c>
      <c r="AA89" s="25">
        <f>SUM(AA87:AA88)</f>
        <v>86761860</v>
      </c>
    </row>
    <row r="90" spans="1:27" ht="12.75">
      <c r="A90" s="50" t="s">
        <v>51</v>
      </c>
      <c r="B90" s="38"/>
      <c r="C90" s="10"/>
      <c r="D90" s="11"/>
      <c r="E90" s="10"/>
      <c r="F90" s="12"/>
      <c r="G90" s="12"/>
      <c r="H90" s="10"/>
      <c r="I90" s="10"/>
      <c r="J90" s="12"/>
      <c r="K90" s="12"/>
      <c r="L90" s="10"/>
      <c r="M90" s="10"/>
      <c r="N90" s="12"/>
      <c r="O90" s="12"/>
      <c r="P90" s="10"/>
      <c r="Q90" s="10"/>
      <c r="R90" s="12"/>
      <c r="S90" s="12"/>
      <c r="T90" s="10"/>
      <c r="U90" s="10"/>
      <c r="V90" s="10"/>
      <c r="W90" s="12"/>
      <c r="X90" s="12"/>
      <c r="Y90" s="10"/>
      <c r="Z90" s="1"/>
      <c r="AA90" s="22"/>
    </row>
    <row r="91" spans="1:27" ht="12.75">
      <c r="A91" s="48" t="s">
        <v>52</v>
      </c>
      <c r="B91" s="38"/>
      <c r="C91" s="13"/>
      <c r="D91" s="14"/>
      <c r="E91" s="13"/>
      <c r="F91" s="15"/>
      <c r="G91" s="15"/>
      <c r="H91" s="13"/>
      <c r="I91" s="13"/>
      <c r="J91" s="15"/>
      <c r="K91" s="15"/>
      <c r="L91" s="13"/>
      <c r="M91" s="13"/>
      <c r="N91" s="15"/>
      <c r="O91" s="15"/>
      <c r="P91" s="13"/>
      <c r="Q91" s="13"/>
      <c r="R91" s="15"/>
      <c r="S91" s="15"/>
      <c r="T91" s="13"/>
      <c r="U91" s="13"/>
      <c r="V91" s="13"/>
      <c r="W91" s="15"/>
      <c r="X91" s="15"/>
      <c r="Y91" s="13"/>
      <c r="Z91" s="2"/>
      <c r="AA91" s="23"/>
    </row>
    <row r="92" spans="1:27" ht="12.75">
      <c r="A92" s="48" t="s">
        <v>53</v>
      </c>
      <c r="B92" s="38"/>
      <c r="C92" s="16">
        <v>-3235018</v>
      </c>
      <c r="D92" s="17"/>
      <c r="E92" s="16">
        <v>41153000</v>
      </c>
      <c r="F92" s="18">
        <v>38726788</v>
      </c>
      <c r="G92" s="18">
        <v>889754</v>
      </c>
      <c r="H92" s="16">
        <v>5753999</v>
      </c>
      <c r="I92" s="16">
        <v>-3171244</v>
      </c>
      <c r="J92" s="18">
        <v>3472509</v>
      </c>
      <c r="K92" s="18">
        <v>8111843</v>
      </c>
      <c r="L92" s="16"/>
      <c r="M92" s="16">
        <v>-8713410</v>
      </c>
      <c r="N92" s="18">
        <v>-601567</v>
      </c>
      <c r="O92" s="18">
        <v>112949</v>
      </c>
      <c r="P92" s="16">
        <v>-112949</v>
      </c>
      <c r="Q92" s="16">
        <v>5666028</v>
      </c>
      <c r="R92" s="18">
        <v>5666028</v>
      </c>
      <c r="S92" s="18">
        <v>2926625</v>
      </c>
      <c r="T92" s="16">
        <v>-1075569</v>
      </c>
      <c r="U92" s="16">
        <v>-7429882</v>
      </c>
      <c r="V92" s="16">
        <v>-5578826</v>
      </c>
      <c r="W92" s="18">
        <v>2958144</v>
      </c>
      <c r="X92" s="18">
        <v>38726788</v>
      </c>
      <c r="Y92" s="16">
        <v>-35768644</v>
      </c>
      <c r="Z92" s="3">
        <v>-92.3615</v>
      </c>
      <c r="AA92" s="24">
        <v>38726788</v>
      </c>
    </row>
    <row r="93" spans="1:27" ht="12.75">
      <c r="A93" s="47" t="s">
        <v>54</v>
      </c>
      <c r="B93" s="38"/>
      <c r="C93" s="10">
        <f aca="true" t="shared" si="17" ref="C93:Y93">SUM(C91:C92)</f>
        <v>-3235018</v>
      </c>
      <c r="D93" s="11">
        <f t="shared" si="17"/>
        <v>0</v>
      </c>
      <c r="E93" s="10">
        <f t="shared" si="17"/>
        <v>41153000</v>
      </c>
      <c r="F93" s="12">
        <f t="shared" si="17"/>
        <v>38726788</v>
      </c>
      <c r="G93" s="12">
        <f t="shared" si="17"/>
        <v>889754</v>
      </c>
      <c r="H93" s="10">
        <f t="shared" si="17"/>
        <v>5753999</v>
      </c>
      <c r="I93" s="10">
        <f t="shared" si="17"/>
        <v>-3171244</v>
      </c>
      <c r="J93" s="12">
        <f t="shared" si="17"/>
        <v>3472509</v>
      </c>
      <c r="K93" s="12">
        <f t="shared" si="17"/>
        <v>8111843</v>
      </c>
      <c r="L93" s="10">
        <f t="shared" si="17"/>
        <v>0</v>
      </c>
      <c r="M93" s="10">
        <f t="shared" si="17"/>
        <v>-8713410</v>
      </c>
      <c r="N93" s="12">
        <f t="shared" si="17"/>
        <v>-601567</v>
      </c>
      <c r="O93" s="12">
        <f t="shared" si="17"/>
        <v>112949</v>
      </c>
      <c r="P93" s="10">
        <f t="shared" si="17"/>
        <v>-112949</v>
      </c>
      <c r="Q93" s="10">
        <f t="shared" si="17"/>
        <v>5666028</v>
      </c>
      <c r="R93" s="12">
        <f t="shared" si="17"/>
        <v>5666028</v>
      </c>
      <c r="S93" s="12">
        <f t="shared" si="17"/>
        <v>2926625</v>
      </c>
      <c r="T93" s="10">
        <f t="shared" si="17"/>
        <v>-1075569</v>
      </c>
      <c r="U93" s="10">
        <f t="shared" si="17"/>
        <v>-7429882</v>
      </c>
      <c r="V93" s="10">
        <f t="shared" si="17"/>
        <v>-5578826</v>
      </c>
      <c r="W93" s="12">
        <f t="shared" si="17"/>
        <v>2958144</v>
      </c>
      <c r="X93" s="12">
        <f t="shared" si="17"/>
        <v>38726788</v>
      </c>
      <c r="Y93" s="10">
        <f t="shared" si="17"/>
        <v>-35768644</v>
      </c>
      <c r="Z93" s="1">
        <f>+IF(X93&lt;&gt;0,+(Y93/X93)*100,0)</f>
        <v>-92.36150439328974</v>
      </c>
      <c r="AA93" s="22">
        <f>SUM(AA91:AA92)</f>
        <v>38726788</v>
      </c>
    </row>
    <row r="94" spans="1:27" ht="12.75">
      <c r="A94" s="51" t="s">
        <v>55</v>
      </c>
      <c r="B94" s="38"/>
      <c r="C94" s="13">
        <v>-13159</v>
      </c>
      <c r="D94" s="14"/>
      <c r="E94" s="13">
        <v>27742000</v>
      </c>
      <c r="F94" s="15">
        <v>49241867</v>
      </c>
      <c r="G94" s="15">
        <v>24678</v>
      </c>
      <c r="H94" s="13">
        <v>59438</v>
      </c>
      <c r="I94" s="13">
        <v>8158124</v>
      </c>
      <c r="J94" s="15">
        <v>8242240</v>
      </c>
      <c r="K94" s="15">
        <v>1459552</v>
      </c>
      <c r="L94" s="13"/>
      <c r="M94" s="13">
        <v>171500</v>
      </c>
      <c r="N94" s="15">
        <v>1631052</v>
      </c>
      <c r="O94" s="15">
        <v>-37391</v>
      </c>
      <c r="P94" s="13">
        <v>368382</v>
      </c>
      <c r="Q94" s="13">
        <v>5129487</v>
      </c>
      <c r="R94" s="15">
        <v>5460478</v>
      </c>
      <c r="S94" s="15">
        <v>7447573</v>
      </c>
      <c r="T94" s="13">
        <v>2445</v>
      </c>
      <c r="U94" s="13">
        <v>11764256</v>
      </c>
      <c r="V94" s="13">
        <v>19214274</v>
      </c>
      <c r="W94" s="15">
        <v>34548044</v>
      </c>
      <c r="X94" s="15">
        <v>49241867</v>
      </c>
      <c r="Y94" s="13">
        <v>-14693823</v>
      </c>
      <c r="Z94" s="2">
        <v>-29.8401</v>
      </c>
      <c r="AA94" s="23">
        <v>49241867</v>
      </c>
    </row>
    <row r="95" spans="1:27" ht="12.75">
      <c r="A95" s="50" t="s">
        <v>56</v>
      </c>
      <c r="B95" s="38"/>
      <c r="C95" s="10"/>
      <c r="D95" s="11"/>
      <c r="E95" s="10"/>
      <c r="F95" s="12"/>
      <c r="G95" s="12"/>
      <c r="H95" s="10"/>
      <c r="I95" s="10"/>
      <c r="J95" s="12"/>
      <c r="K95" s="12"/>
      <c r="L95" s="10"/>
      <c r="M95" s="10">
        <v>-2358</v>
      </c>
      <c r="N95" s="12">
        <v>-2358</v>
      </c>
      <c r="O95" s="12">
        <v>-5678</v>
      </c>
      <c r="P95" s="10"/>
      <c r="Q95" s="10">
        <v>63000</v>
      </c>
      <c r="R95" s="12">
        <v>57322</v>
      </c>
      <c r="S95" s="12"/>
      <c r="T95" s="10"/>
      <c r="U95" s="10">
        <v>-31500</v>
      </c>
      <c r="V95" s="10">
        <v>-31500</v>
      </c>
      <c r="W95" s="12">
        <v>23464</v>
      </c>
      <c r="X95" s="12"/>
      <c r="Y95" s="10">
        <v>23464</v>
      </c>
      <c r="Z95" s="1"/>
      <c r="AA95" s="22"/>
    </row>
    <row r="96" spans="1:27" ht="12.75">
      <c r="A96" s="50" t="s">
        <v>57</v>
      </c>
      <c r="B96" s="38"/>
      <c r="C96" s="10"/>
      <c r="D96" s="11"/>
      <c r="E96" s="10">
        <v>19184000</v>
      </c>
      <c r="F96" s="12">
        <v>51779119</v>
      </c>
      <c r="G96" s="12">
        <v>1851</v>
      </c>
      <c r="H96" s="10">
        <v>-1851</v>
      </c>
      <c r="I96" s="10">
        <v>169365</v>
      </c>
      <c r="J96" s="12">
        <v>169365</v>
      </c>
      <c r="K96" s="12">
        <v>2829316</v>
      </c>
      <c r="L96" s="10"/>
      <c r="M96" s="10">
        <v>664240</v>
      </c>
      <c r="N96" s="12">
        <v>3493556</v>
      </c>
      <c r="O96" s="12">
        <v>242546</v>
      </c>
      <c r="P96" s="10">
        <v>1041209</v>
      </c>
      <c r="Q96" s="10"/>
      <c r="R96" s="12">
        <v>1283755</v>
      </c>
      <c r="S96" s="12">
        <v>1709855</v>
      </c>
      <c r="T96" s="10"/>
      <c r="U96" s="10">
        <v>10044156</v>
      </c>
      <c r="V96" s="10">
        <v>11754011</v>
      </c>
      <c r="W96" s="12">
        <v>16700687</v>
      </c>
      <c r="X96" s="12">
        <v>51779119</v>
      </c>
      <c r="Y96" s="10">
        <v>-35078432</v>
      </c>
      <c r="Z96" s="1">
        <v>-67.7463</v>
      </c>
      <c r="AA96" s="22">
        <v>51779119</v>
      </c>
    </row>
    <row r="97" spans="1:27" ht="12.75">
      <c r="A97" s="51" t="s">
        <v>58</v>
      </c>
      <c r="B97" s="49"/>
      <c r="C97" s="10"/>
      <c r="D97" s="11"/>
      <c r="E97" s="10"/>
      <c r="F97" s="12">
        <v>155762</v>
      </c>
      <c r="G97" s="12">
        <v>82195</v>
      </c>
      <c r="H97" s="10">
        <v>739829</v>
      </c>
      <c r="I97" s="10">
        <v>5089821</v>
      </c>
      <c r="J97" s="12">
        <v>5911845</v>
      </c>
      <c r="K97" s="12">
        <v>2125068</v>
      </c>
      <c r="L97" s="10"/>
      <c r="M97" s="10"/>
      <c r="N97" s="12">
        <v>2125068</v>
      </c>
      <c r="O97" s="12">
        <v>481025</v>
      </c>
      <c r="P97" s="10">
        <v>4384435</v>
      </c>
      <c r="Q97" s="10">
        <v>5610831</v>
      </c>
      <c r="R97" s="12">
        <v>10476291</v>
      </c>
      <c r="S97" s="12"/>
      <c r="T97" s="10">
        <v>6509518</v>
      </c>
      <c r="U97" s="10">
        <v>-11563507</v>
      </c>
      <c r="V97" s="10">
        <v>-5053989</v>
      </c>
      <c r="W97" s="12">
        <v>13459215</v>
      </c>
      <c r="X97" s="12">
        <v>155762</v>
      </c>
      <c r="Y97" s="10">
        <v>13303453</v>
      </c>
      <c r="Z97" s="1">
        <v>8540.8848</v>
      </c>
      <c r="AA97" s="22">
        <v>155762</v>
      </c>
    </row>
    <row r="98" spans="1:27" ht="12.75">
      <c r="A98" s="50" t="s">
        <v>59</v>
      </c>
      <c r="B98" s="38"/>
      <c r="C98" s="10"/>
      <c r="D98" s="11"/>
      <c r="E98" s="10"/>
      <c r="F98" s="12"/>
      <c r="G98" s="12"/>
      <c r="H98" s="10"/>
      <c r="I98" s="10"/>
      <c r="J98" s="12"/>
      <c r="K98" s="12"/>
      <c r="L98" s="10"/>
      <c r="M98" s="10"/>
      <c r="N98" s="12"/>
      <c r="O98" s="12"/>
      <c r="P98" s="10"/>
      <c r="Q98" s="10"/>
      <c r="R98" s="12"/>
      <c r="S98" s="12"/>
      <c r="T98" s="10"/>
      <c r="U98" s="10"/>
      <c r="V98" s="10"/>
      <c r="W98" s="12"/>
      <c r="X98" s="12"/>
      <c r="Y98" s="10"/>
      <c r="Z98" s="1"/>
      <c r="AA98" s="22"/>
    </row>
    <row r="99" spans="1:27" ht="12.75">
      <c r="A99" s="50" t="s">
        <v>60</v>
      </c>
      <c r="B99" s="38"/>
      <c r="C99" s="16"/>
      <c r="D99" s="17"/>
      <c r="E99" s="16"/>
      <c r="F99" s="18"/>
      <c r="G99" s="18"/>
      <c r="H99" s="16"/>
      <c r="I99" s="16"/>
      <c r="J99" s="18"/>
      <c r="K99" s="18"/>
      <c r="L99" s="16"/>
      <c r="M99" s="16"/>
      <c r="N99" s="18"/>
      <c r="O99" s="18"/>
      <c r="P99" s="16"/>
      <c r="Q99" s="16"/>
      <c r="R99" s="18"/>
      <c r="S99" s="18"/>
      <c r="T99" s="16"/>
      <c r="U99" s="16"/>
      <c r="V99" s="16"/>
      <c r="W99" s="18"/>
      <c r="X99" s="18"/>
      <c r="Y99" s="16"/>
      <c r="Z99" s="3"/>
      <c r="AA99" s="24"/>
    </row>
    <row r="100" spans="1:27" ht="4.5" customHeight="1">
      <c r="A100" s="52"/>
      <c r="B100" s="38"/>
      <c r="C100" s="10"/>
      <c r="D100" s="11"/>
      <c r="E100" s="10"/>
      <c r="F100" s="12"/>
      <c r="G100" s="12"/>
      <c r="H100" s="10"/>
      <c r="I100" s="10"/>
      <c r="J100" s="12"/>
      <c r="K100" s="12"/>
      <c r="L100" s="10"/>
      <c r="M100" s="10"/>
      <c r="N100" s="12"/>
      <c r="O100" s="12"/>
      <c r="P100" s="10"/>
      <c r="Q100" s="10"/>
      <c r="R100" s="12"/>
      <c r="S100" s="12"/>
      <c r="T100" s="10"/>
      <c r="U100" s="10"/>
      <c r="V100" s="10"/>
      <c r="W100" s="12"/>
      <c r="X100" s="12"/>
      <c r="Y100" s="10"/>
      <c r="Z100" s="1"/>
      <c r="AA100" s="22"/>
    </row>
    <row r="101" spans="1:27" ht="12.75">
      <c r="A101" s="44" t="s">
        <v>65</v>
      </c>
      <c r="B101" s="38" t="s">
        <v>66</v>
      </c>
      <c r="C101" s="39">
        <f aca="true" t="shared" si="18" ref="C101:Y101">C111+C114+C115+C118+C121+C122+SUM(C125:C131)</f>
        <v>-3185475</v>
      </c>
      <c r="D101" s="40">
        <f t="shared" si="18"/>
        <v>0</v>
      </c>
      <c r="E101" s="39">
        <f t="shared" si="18"/>
        <v>7854605000</v>
      </c>
      <c r="F101" s="41">
        <f t="shared" si="18"/>
        <v>5551521081</v>
      </c>
      <c r="G101" s="41">
        <f t="shared" si="18"/>
        <v>480285151</v>
      </c>
      <c r="H101" s="39">
        <f t="shared" si="18"/>
        <v>321273282</v>
      </c>
      <c r="I101" s="39">
        <f t="shared" si="18"/>
        <v>-199422869</v>
      </c>
      <c r="J101" s="41">
        <f t="shared" si="18"/>
        <v>602135564</v>
      </c>
      <c r="K101" s="41">
        <f t="shared" si="18"/>
        <v>253336157</v>
      </c>
      <c r="L101" s="39">
        <f t="shared" si="18"/>
        <v>0</v>
      </c>
      <c r="M101" s="39">
        <f t="shared" si="18"/>
        <v>369581864</v>
      </c>
      <c r="N101" s="41">
        <f t="shared" si="18"/>
        <v>622918021</v>
      </c>
      <c r="O101" s="41">
        <f t="shared" si="18"/>
        <v>277467619</v>
      </c>
      <c r="P101" s="39">
        <f t="shared" si="18"/>
        <v>322536993</v>
      </c>
      <c r="Q101" s="39">
        <f t="shared" si="18"/>
        <v>130693234</v>
      </c>
      <c r="R101" s="41">
        <f t="shared" si="18"/>
        <v>730697846</v>
      </c>
      <c r="S101" s="41">
        <f t="shared" si="18"/>
        <v>163297528</v>
      </c>
      <c r="T101" s="39">
        <f t="shared" si="18"/>
        <v>337036914</v>
      </c>
      <c r="U101" s="39">
        <f t="shared" si="18"/>
        <v>834822414</v>
      </c>
      <c r="V101" s="39">
        <f t="shared" si="18"/>
        <v>1335156856</v>
      </c>
      <c r="W101" s="41">
        <f t="shared" si="18"/>
        <v>3290908287</v>
      </c>
      <c r="X101" s="41">
        <f t="shared" si="18"/>
        <v>5551521080</v>
      </c>
      <c r="Y101" s="39">
        <f t="shared" si="18"/>
        <v>-2260612793</v>
      </c>
      <c r="Z101" s="42">
        <f>+IF(X101&lt;&gt;0,+(Y101/X101)*100,0)</f>
        <v>-40.72060180306475</v>
      </c>
      <c r="AA101" s="43">
        <f>AA111+AA114+AA115+AA118+AA121+AA122+SUM(AA125:AA131)</f>
        <v>5551521081</v>
      </c>
    </row>
    <row r="102" spans="1:27" ht="12.75">
      <c r="A102" s="45" t="s">
        <v>33</v>
      </c>
      <c r="B102" s="46"/>
      <c r="C102" s="10">
        <v>-77040743</v>
      </c>
      <c r="D102" s="11"/>
      <c r="E102" s="10">
        <v>2522331000</v>
      </c>
      <c r="F102" s="12">
        <v>1427307312</v>
      </c>
      <c r="G102" s="12">
        <v>124372387</v>
      </c>
      <c r="H102" s="10">
        <v>126716769</v>
      </c>
      <c r="I102" s="10">
        <v>-74054622</v>
      </c>
      <c r="J102" s="12">
        <v>177034534</v>
      </c>
      <c r="K102" s="12">
        <v>127355987</v>
      </c>
      <c r="L102" s="10"/>
      <c r="M102" s="10">
        <v>136333403</v>
      </c>
      <c r="N102" s="12">
        <v>263689390</v>
      </c>
      <c r="O102" s="12">
        <v>81952410</v>
      </c>
      <c r="P102" s="10">
        <v>98468995</v>
      </c>
      <c r="Q102" s="10">
        <v>90688278</v>
      </c>
      <c r="R102" s="12">
        <v>271109683</v>
      </c>
      <c r="S102" s="12">
        <v>40784868</v>
      </c>
      <c r="T102" s="10">
        <v>230364532</v>
      </c>
      <c r="U102" s="10">
        <v>257435783</v>
      </c>
      <c r="V102" s="10">
        <v>528585183</v>
      </c>
      <c r="W102" s="12">
        <v>1240418790</v>
      </c>
      <c r="X102" s="12">
        <v>1427307312</v>
      </c>
      <c r="Y102" s="10">
        <v>-186888522</v>
      </c>
      <c r="Z102" s="1">
        <v>-13.0938</v>
      </c>
      <c r="AA102" s="22">
        <v>1427307312</v>
      </c>
    </row>
    <row r="103" spans="1:27" ht="12.75">
      <c r="A103" s="45" t="s">
        <v>34</v>
      </c>
      <c r="B103" s="46"/>
      <c r="C103" s="10">
        <v>-141440</v>
      </c>
      <c r="D103" s="11"/>
      <c r="E103" s="10">
        <v>211451000</v>
      </c>
      <c r="F103" s="12">
        <v>158626242</v>
      </c>
      <c r="G103" s="12">
        <v>17389578</v>
      </c>
      <c r="H103" s="10">
        <v>19345442</v>
      </c>
      <c r="I103" s="10">
        <v>-7890510</v>
      </c>
      <c r="J103" s="12">
        <v>28844510</v>
      </c>
      <c r="K103" s="12">
        <v>19053960</v>
      </c>
      <c r="L103" s="10"/>
      <c r="M103" s="10">
        <v>4746715</v>
      </c>
      <c r="N103" s="12">
        <v>23800675</v>
      </c>
      <c r="O103" s="12">
        <v>16858726</v>
      </c>
      <c r="P103" s="10">
        <v>18311358</v>
      </c>
      <c r="Q103" s="10">
        <v>16444005</v>
      </c>
      <c r="R103" s="12">
        <v>51614089</v>
      </c>
      <c r="S103" s="12">
        <v>471477</v>
      </c>
      <c r="T103" s="10">
        <v>3759372</v>
      </c>
      <c r="U103" s="10">
        <v>3145906</v>
      </c>
      <c r="V103" s="10">
        <v>7376755</v>
      </c>
      <c r="W103" s="12">
        <v>111636029</v>
      </c>
      <c r="X103" s="12">
        <v>158626242</v>
      </c>
      <c r="Y103" s="10">
        <v>-46990213</v>
      </c>
      <c r="Z103" s="1">
        <v>-29.6232</v>
      </c>
      <c r="AA103" s="22">
        <v>158626242</v>
      </c>
    </row>
    <row r="104" spans="1:27" ht="12.75">
      <c r="A104" s="45" t="s">
        <v>35</v>
      </c>
      <c r="B104" s="46"/>
      <c r="C104" s="10">
        <v>-7019665</v>
      </c>
      <c r="D104" s="11"/>
      <c r="E104" s="10">
        <v>740318000</v>
      </c>
      <c r="F104" s="12">
        <v>455204557</v>
      </c>
      <c r="G104" s="12">
        <v>53003781</v>
      </c>
      <c r="H104" s="10">
        <v>36763791</v>
      </c>
      <c r="I104" s="10">
        <v>6936471</v>
      </c>
      <c r="J104" s="12">
        <v>96704043</v>
      </c>
      <c r="K104" s="12">
        <v>20221919</v>
      </c>
      <c r="L104" s="10"/>
      <c r="M104" s="10">
        <v>29089363</v>
      </c>
      <c r="N104" s="12">
        <v>49311282</v>
      </c>
      <c r="O104" s="12">
        <v>21105370</v>
      </c>
      <c r="P104" s="10">
        <v>43026343</v>
      </c>
      <c r="Q104" s="10">
        <v>479022</v>
      </c>
      <c r="R104" s="12">
        <v>64610735</v>
      </c>
      <c r="S104" s="12">
        <v>10785810</v>
      </c>
      <c r="T104" s="10">
        <v>15093570</v>
      </c>
      <c r="U104" s="10">
        <v>28755494</v>
      </c>
      <c r="V104" s="10">
        <v>54634874</v>
      </c>
      <c r="W104" s="12">
        <v>265260934</v>
      </c>
      <c r="X104" s="12">
        <v>455204557</v>
      </c>
      <c r="Y104" s="10">
        <v>-189943623</v>
      </c>
      <c r="Z104" s="1">
        <v>-41.7271</v>
      </c>
      <c r="AA104" s="22">
        <v>455204557</v>
      </c>
    </row>
    <row r="105" spans="1:27" ht="12.75">
      <c r="A105" s="45" t="s">
        <v>36</v>
      </c>
      <c r="B105" s="46"/>
      <c r="C105" s="10"/>
      <c r="D105" s="11"/>
      <c r="E105" s="10">
        <v>743818000</v>
      </c>
      <c r="F105" s="12">
        <v>342668990</v>
      </c>
      <c r="G105" s="12">
        <v>49998026</v>
      </c>
      <c r="H105" s="10">
        <v>23212819</v>
      </c>
      <c r="I105" s="10">
        <v>-17816569</v>
      </c>
      <c r="J105" s="12">
        <v>55394276</v>
      </c>
      <c r="K105" s="12">
        <v>37712326</v>
      </c>
      <c r="L105" s="10"/>
      <c r="M105" s="10">
        <v>30582104</v>
      </c>
      <c r="N105" s="12">
        <v>68294430</v>
      </c>
      <c r="O105" s="12">
        <v>16873409</v>
      </c>
      <c r="P105" s="10">
        <v>25704419</v>
      </c>
      <c r="Q105" s="10">
        <v>4120693</v>
      </c>
      <c r="R105" s="12">
        <v>46698521</v>
      </c>
      <c r="S105" s="12">
        <v>16727412</v>
      </c>
      <c r="T105" s="10">
        <v>13631418</v>
      </c>
      <c r="U105" s="10">
        <v>36988817</v>
      </c>
      <c r="V105" s="10">
        <v>67347647</v>
      </c>
      <c r="W105" s="12">
        <v>237734874</v>
      </c>
      <c r="X105" s="12">
        <v>342668990</v>
      </c>
      <c r="Y105" s="10">
        <v>-104934116</v>
      </c>
      <c r="Z105" s="1">
        <v>-30.6226</v>
      </c>
      <c r="AA105" s="22">
        <v>342668990</v>
      </c>
    </row>
    <row r="106" spans="1:27" ht="12.75">
      <c r="A106" s="45" t="s">
        <v>37</v>
      </c>
      <c r="B106" s="46"/>
      <c r="C106" s="10">
        <v>589943</v>
      </c>
      <c r="D106" s="11"/>
      <c r="E106" s="10">
        <v>606250000</v>
      </c>
      <c r="F106" s="12">
        <v>777914171</v>
      </c>
      <c r="G106" s="12">
        <v>154019317</v>
      </c>
      <c r="H106" s="10">
        <v>7308067</v>
      </c>
      <c r="I106" s="10">
        <v>-122680131</v>
      </c>
      <c r="J106" s="12">
        <v>38647253</v>
      </c>
      <c r="K106" s="12">
        <v>16268339</v>
      </c>
      <c r="L106" s="10"/>
      <c r="M106" s="10">
        <v>99330173</v>
      </c>
      <c r="N106" s="12">
        <v>115598512</v>
      </c>
      <c r="O106" s="12">
        <v>99335612</v>
      </c>
      <c r="P106" s="10">
        <v>16603981</v>
      </c>
      <c r="Q106" s="10">
        <v>-46467302</v>
      </c>
      <c r="R106" s="12">
        <v>69472291</v>
      </c>
      <c r="S106" s="12">
        <v>15938348</v>
      </c>
      <c r="T106" s="10">
        <v>17926268</v>
      </c>
      <c r="U106" s="10">
        <v>60241156</v>
      </c>
      <c r="V106" s="10">
        <v>94105772</v>
      </c>
      <c r="W106" s="12">
        <v>317823828</v>
      </c>
      <c r="X106" s="12">
        <v>777914171</v>
      </c>
      <c r="Y106" s="10">
        <v>-460090343</v>
      </c>
      <c r="Z106" s="1">
        <v>-59.1441</v>
      </c>
      <c r="AA106" s="22">
        <v>777914171</v>
      </c>
    </row>
    <row r="107" spans="1:27" ht="12.75">
      <c r="A107" s="45" t="s">
        <v>38</v>
      </c>
      <c r="B107" s="46"/>
      <c r="C107" s="10">
        <v>-5388785</v>
      </c>
      <c r="D107" s="11"/>
      <c r="E107" s="10">
        <v>62875000</v>
      </c>
      <c r="F107" s="12">
        <v>28887337</v>
      </c>
      <c r="G107" s="12">
        <v>25647873</v>
      </c>
      <c r="H107" s="10">
        <v>363950</v>
      </c>
      <c r="I107" s="10">
        <v>-24559879</v>
      </c>
      <c r="J107" s="12">
        <v>1451944</v>
      </c>
      <c r="K107" s="12">
        <v>1458654</v>
      </c>
      <c r="L107" s="10"/>
      <c r="M107" s="10">
        <v>196769</v>
      </c>
      <c r="N107" s="12">
        <v>1655423</v>
      </c>
      <c r="O107" s="12">
        <v>302947</v>
      </c>
      <c r="P107" s="10">
        <v>60296</v>
      </c>
      <c r="Q107" s="10">
        <v>17994413</v>
      </c>
      <c r="R107" s="12">
        <v>18357656</v>
      </c>
      <c r="S107" s="12">
        <v>279658</v>
      </c>
      <c r="T107" s="10">
        <v>395208</v>
      </c>
      <c r="U107" s="10">
        <v>3356874</v>
      </c>
      <c r="V107" s="10">
        <v>4031740</v>
      </c>
      <c r="W107" s="12">
        <v>25496763</v>
      </c>
      <c r="X107" s="12">
        <v>28887337</v>
      </c>
      <c r="Y107" s="10">
        <v>-3390574</v>
      </c>
      <c r="Z107" s="1">
        <v>-11.7372</v>
      </c>
      <c r="AA107" s="22">
        <v>28887337</v>
      </c>
    </row>
    <row r="108" spans="1:27" ht="12.75">
      <c r="A108" s="45" t="s">
        <v>39</v>
      </c>
      <c r="B108" s="38"/>
      <c r="C108" s="10"/>
      <c r="D108" s="11"/>
      <c r="E108" s="10"/>
      <c r="F108" s="12"/>
      <c r="G108" s="12"/>
      <c r="H108" s="10"/>
      <c r="I108" s="10"/>
      <c r="J108" s="12"/>
      <c r="K108" s="12"/>
      <c r="L108" s="10"/>
      <c r="M108" s="10"/>
      <c r="N108" s="12"/>
      <c r="O108" s="12"/>
      <c r="P108" s="10"/>
      <c r="Q108" s="10"/>
      <c r="R108" s="12"/>
      <c r="S108" s="12"/>
      <c r="T108" s="10"/>
      <c r="U108" s="10"/>
      <c r="V108" s="10"/>
      <c r="W108" s="12"/>
      <c r="X108" s="12"/>
      <c r="Y108" s="10"/>
      <c r="Z108" s="1"/>
      <c r="AA108" s="22"/>
    </row>
    <row r="109" spans="1:27" ht="12.75">
      <c r="A109" s="45" t="s">
        <v>40</v>
      </c>
      <c r="B109" s="38"/>
      <c r="C109" s="13"/>
      <c r="D109" s="14"/>
      <c r="E109" s="13">
        <v>60000000</v>
      </c>
      <c r="F109" s="15">
        <v>143576998</v>
      </c>
      <c r="G109" s="15">
        <v>7541144</v>
      </c>
      <c r="H109" s="13">
        <v>15538824</v>
      </c>
      <c r="I109" s="13">
        <v>16028950</v>
      </c>
      <c r="J109" s="15">
        <v>39108918</v>
      </c>
      <c r="K109" s="15">
        <v>67021</v>
      </c>
      <c r="L109" s="13"/>
      <c r="M109" s="13">
        <v>24312291</v>
      </c>
      <c r="N109" s="15">
        <v>24379312</v>
      </c>
      <c r="O109" s="15">
        <v>302661</v>
      </c>
      <c r="P109" s="13">
        <v>2109753</v>
      </c>
      <c r="Q109" s="13">
        <v>897515</v>
      </c>
      <c r="R109" s="15">
        <v>3309929</v>
      </c>
      <c r="S109" s="15">
        <v>20148471</v>
      </c>
      <c r="T109" s="13">
        <v>1960185</v>
      </c>
      <c r="U109" s="13">
        <v>9645372</v>
      </c>
      <c r="V109" s="13">
        <v>31754028</v>
      </c>
      <c r="W109" s="15">
        <v>98552187</v>
      </c>
      <c r="X109" s="15">
        <v>143576998</v>
      </c>
      <c r="Y109" s="13">
        <v>-45024811</v>
      </c>
      <c r="Z109" s="2">
        <v>-31.3593</v>
      </c>
      <c r="AA109" s="23">
        <v>143576998</v>
      </c>
    </row>
    <row r="110" spans="1:27" ht="12.75">
      <c r="A110" s="45" t="s">
        <v>41</v>
      </c>
      <c r="B110" s="38"/>
      <c r="C110" s="16"/>
      <c r="D110" s="17"/>
      <c r="E110" s="16">
        <v>27064000</v>
      </c>
      <c r="F110" s="18">
        <v>24855208</v>
      </c>
      <c r="G110" s="18">
        <v>632273</v>
      </c>
      <c r="H110" s="16">
        <v>69420</v>
      </c>
      <c r="I110" s="16">
        <v>-380763</v>
      </c>
      <c r="J110" s="18">
        <v>320930</v>
      </c>
      <c r="K110" s="18">
        <v>270827</v>
      </c>
      <c r="L110" s="16"/>
      <c r="M110" s="16"/>
      <c r="N110" s="18">
        <v>270827</v>
      </c>
      <c r="O110" s="18">
        <v>101869</v>
      </c>
      <c r="P110" s="16">
        <v>246426</v>
      </c>
      <c r="Q110" s="16">
        <v>1077787</v>
      </c>
      <c r="R110" s="18">
        <v>1426082</v>
      </c>
      <c r="S110" s="18">
        <v>961458</v>
      </c>
      <c r="T110" s="16">
        <v>179854</v>
      </c>
      <c r="U110" s="16">
        <v>9569414</v>
      </c>
      <c r="V110" s="16">
        <v>10710726</v>
      </c>
      <c r="W110" s="18">
        <v>12728565</v>
      </c>
      <c r="X110" s="18">
        <v>24855208</v>
      </c>
      <c r="Y110" s="16">
        <v>-12126643</v>
      </c>
      <c r="Z110" s="3">
        <v>-48.7891</v>
      </c>
      <c r="AA110" s="24">
        <v>24855208</v>
      </c>
    </row>
    <row r="111" spans="1:27" ht="12.75">
      <c r="A111" s="47" t="s">
        <v>42</v>
      </c>
      <c r="B111" s="38"/>
      <c r="C111" s="10">
        <f aca="true" t="shared" si="19" ref="C111:Y111">SUM(C102:C110)</f>
        <v>-89000690</v>
      </c>
      <c r="D111" s="11">
        <f t="shared" si="19"/>
        <v>0</v>
      </c>
      <c r="E111" s="10">
        <f t="shared" si="19"/>
        <v>4974107000</v>
      </c>
      <c r="F111" s="12">
        <f t="shared" si="19"/>
        <v>3359040815</v>
      </c>
      <c r="G111" s="12">
        <f t="shared" si="19"/>
        <v>432604379</v>
      </c>
      <c r="H111" s="10">
        <f t="shared" si="19"/>
        <v>229319082</v>
      </c>
      <c r="I111" s="10">
        <f t="shared" si="19"/>
        <v>-224417053</v>
      </c>
      <c r="J111" s="12">
        <f t="shared" si="19"/>
        <v>437506408</v>
      </c>
      <c r="K111" s="12">
        <f t="shared" si="19"/>
        <v>222409033</v>
      </c>
      <c r="L111" s="10">
        <f t="shared" si="19"/>
        <v>0</v>
      </c>
      <c r="M111" s="10">
        <f t="shared" si="19"/>
        <v>324590818</v>
      </c>
      <c r="N111" s="12">
        <f t="shared" si="19"/>
        <v>546999851</v>
      </c>
      <c r="O111" s="12">
        <f t="shared" si="19"/>
        <v>236833004</v>
      </c>
      <c r="P111" s="10">
        <f t="shared" si="19"/>
        <v>204531571</v>
      </c>
      <c r="Q111" s="10">
        <f t="shared" si="19"/>
        <v>85234411</v>
      </c>
      <c r="R111" s="12">
        <f t="shared" si="19"/>
        <v>526598986</v>
      </c>
      <c r="S111" s="12">
        <f t="shared" si="19"/>
        <v>106097502</v>
      </c>
      <c r="T111" s="10">
        <f t="shared" si="19"/>
        <v>283310407</v>
      </c>
      <c r="U111" s="10">
        <f t="shared" si="19"/>
        <v>409138816</v>
      </c>
      <c r="V111" s="10">
        <f t="shared" si="19"/>
        <v>798546725</v>
      </c>
      <c r="W111" s="12">
        <f t="shared" si="19"/>
        <v>2309651970</v>
      </c>
      <c r="X111" s="12">
        <f t="shared" si="19"/>
        <v>3359040815</v>
      </c>
      <c r="Y111" s="10">
        <f t="shared" si="19"/>
        <v>-1049388845</v>
      </c>
      <c r="Z111" s="1">
        <f>+IF(X111&lt;&gt;0,+(Y111/X111)*100,0)</f>
        <v>-31.24072920798969</v>
      </c>
      <c r="AA111" s="22">
        <f>SUM(AA102:AA110)</f>
        <v>3359040815</v>
      </c>
    </row>
    <row r="112" spans="1:27" ht="12.75">
      <c r="A112" s="48" t="s">
        <v>43</v>
      </c>
      <c r="B112" s="49"/>
      <c r="C112" s="10">
        <v>73756250</v>
      </c>
      <c r="D112" s="11"/>
      <c r="E112" s="10">
        <v>624135000</v>
      </c>
      <c r="F112" s="12">
        <v>281990033</v>
      </c>
      <c r="G112" s="12">
        <v>20194650</v>
      </c>
      <c r="H112" s="10">
        <v>42472448</v>
      </c>
      <c r="I112" s="10">
        <v>-21330082</v>
      </c>
      <c r="J112" s="12">
        <v>41337016</v>
      </c>
      <c r="K112" s="12">
        <v>11659936</v>
      </c>
      <c r="L112" s="10"/>
      <c r="M112" s="10">
        <v>19809590</v>
      </c>
      <c r="N112" s="12">
        <v>31469526</v>
      </c>
      <c r="O112" s="12">
        <v>10614547</v>
      </c>
      <c r="P112" s="10">
        <v>13855972</v>
      </c>
      <c r="Q112" s="10">
        <v>15624878</v>
      </c>
      <c r="R112" s="12">
        <v>40095397</v>
      </c>
      <c r="S112" s="12">
        <v>5960241</v>
      </c>
      <c r="T112" s="10">
        <v>10315076</v>
      </c>
      <c r="U112" s="10">
        <v>42868248</v>
      </c>
      <c r="V112" s="10">
        <v>59143565</v>
      </c>
      <c r="W112" s="12">
        <v>172045504</v>
      </c>
      <c r="X112" s="12">
        <v>281990033</v>
      </c>
      <c r="Y112" s="10">
        <v>-109944529</v>
      </c>
      <c r="Z112" s="1">
        <v>-38.9888</v>
      </c>
      <c r="AA112" s="22">
        <v>281990033</v>
      </c>
    </row>
    <row r="113" spans="1:27" ht="12.75">
      <c r="A113" s="48" t="s">
        <v>44</v>
      </c>
      <c r="B113" s="38"/>
      <c r="C113" s="16"/>
      <c r="D113" s="17"/>
      <c r="E113" s="16">
        <v>114549000</v>
      </c>
      <c r="F113" s="18">
        <v>74453230</v>
      </c>
      <c r="G113" s="18">
        <v>3032468</v>
      </c>
      <c r="H113" s="16">
        <v>4160440</v>
      </c>
      <c r="I113" s="16">
        <v>1002670</v>
      </c>
      <c r="J113" s="18">
        <v>8195578</v>
      </c>
      <c r="K113" s="18">
        <v>2158643</v>
      </c>
      <c r="L113" s="16"/>
      <c r="M113" s="16">
        <v>3472504</v>
      </c>
      <c r="N113" s="18">
        <v>5631147</v>
      </c>
      <c r="O113" s="18">
        <v>6092406</v>
      </c>
      <c r="P113" s="16">
        <v>1917469</v>
      </c>
      <c r="Q113" s="16">
        <v>-1254387</v>
      </c>
      <c r="R113" s="18">
        <v>6755488</v>
      </c>
      <c r="S113" s="18">
        <v>8711819</v>
      </c>
      <c r="T113" s="16">
        <v>2371660</v>
      </c>
      <c r="U113" s="16">
        <v>4574132</v>
      </c>
      <c r="V113" s="16">
        <v>15657611</v>
      </c>
      <c r="W113" s="18">
        <v>36239824</v>
      </c>
      <c r="X113" s="18">
        <v>74453230</v>
      </c>
      <c r="Y113" s="16">
        <v>-38213406</v>
      </c>
      <c r="Z113" s="3">
        <v>-51.3254</v>
      </c>
      <c r="AA113" s="24">
        <v>74453230</v>
      </c>
    </row>
    <row r="114" spans="1:27" ht="12.75">
      <c r="A114" s="47" t="s">
        <v>45</v>
      </c>
      <c r="B114" s="38"/>
      <c r="C114" s="19">
        <f aca="true" t="shared" si="20" ref="C114:Y114">SUM(C112:C113)</f>
        <v>73756250</v>
      </c>
      <c r="D114" s="20">
        <f t="shared" si="20"/>
        <v>0</v>
      </c>
      <c r="E114" s="19">
        <f t="shared" si="20"/>
        <v>738684000</v>
      </c>
      <c r="F114" s="21">
        <f t="shared" si="20"/>
        <v>356443263</v>
      </c>
      <c r="G114" s="21">
        <f t="shared" si="20"/>
        <v>23227118</v>
      </c>
      <c r="H114" s="19">
        <f t="shared" si="20"/>
        <v>46632888</v>
      </c>
      <c r="I114" s="19">
        <f t="shared" si="20"/>
        <v>-20327412</v>
      </c>
      <c r="J114" s="21">
        <f t="shared" si="20"/>
        <v>49532594</v>
      </c>
      <c r="K114" s="21">
        <f t="shared" si="20"/>
        <v>13818579</v>
      </c>
      <c r="L114" s="19">
        <f t="shared" si="20"/>
        <v>0</v>
      </c>
      <c r="M114" s="19">
        <f t="shared" si="20"/>
        <v>23282094</v>
      </c>
      <c r="N114" s="21">
        <f t="shared" si="20"/>
        <v>37100673</v>
      </c>
      <c r="O114" s="21">
        <f t="shared" si="20"/>
        <v>16706953</v>
      </c>
      <c r="P114" s="19">
        <f t="shared" si="20"/>
        <v>15773441</v>
      </c>
      <c r="Q114" s="19">
        <f t="shared" si="20"/>
        <v>14370491</v>
      </c>
      <c r="R114" s="21">
        <f t="shared" si="20"/>
        <v>46850885</v>
      </c>
      <c r="S114" s="21">
        <f t="shared" si="20"/>
        <v>14672060</v>
      </c>
      <c r="T114" s="19">
        <f t="shared" si="20"/>
        <v>12686736</v>
      </c>
      <c r="U114" s="19">
        <f t="shared" si="20"/>
        <v>47442380</v>
      </c>
      <c r="V114" s="19">
        <f t="shared" si="20"/>
        <v>74801176</v>
      </c>
      <c r="W114" s="21">
        <f t="shared" si="20"/>
        <v>208285328</v>
      </c>
      <c r="X114" s="21">
        <f t="shared" si="20"/>
        <v>356443263</v>
      </c>
      <c r="Y114" s="19">
        <f t="shared" si="20"/>
        <v>-148157935</v>
      </c>
      <c r="Z114" s="4">
        <f>+IF(X114&lt;&gt;0,+(Y114/X114)*100,0)</f>
        <v>-41.565643225525065</v>
      </c>
      <c r="AA114" s="25">
        <f>SUM(AA112:AA113)</f>
        <v>356443263</v>
      </c>
    </row>
    <row r="115" spans="1:27" ht="12.75">
      <c r="A115" s="50" t="s">
        <v>91</v>
      </c>
      <c r="B115" s="38"/>
      <c r="C115" s="10"/>
      <c r="D115" s="11"/>
      <c r="E115" s="10">
        <v>8550000</v>
      </c>
      <c r="F115" s="12">
        <v>12327500</v>
      </c>
      <c r="G115" s="12"/>
      <c r="H115" s="10">
        <v>208283</v>
      </c>
      <c r="I115" s="10"/>
      <c r="J115" s="12">
        <v>208283</v>
      </c>
      <c r="K115" s="12"/>
      <c r="L115" s="10"/>
      <c r="M115" s="10"/>
      <c r="N115" s="12"/>
      <c r="O115" s="12">
        <v>4950000</v>
      </c>
      <c r="P115" s="10"/>
      <c r="Q115" s="10">
        <v>-4892201</v>
      </c>
      <c r="R115" s="12">
        <v>57799</v>
      </c>
      <c r="S115" s="12"/>
      <c r="T115" s="10"/>
      <c r="U115" s="10"/>
      <c r="V115" s="10"/>
      <c r="W115" s="12">
        <v>266082</v>
      </c>
      <c r="X115" s="12">
        <v>12327500</v>
      </c>
      <c r="Y115" s="10">
        <v>-12061418</v>
      </c>
      <c r="Z115" s="1">
        <v>-97.8416</v>
      </c>
      <c r="AA115" s="22">
        <v>12327500</v>
      </c>
    </row>
    <row r="116" spans="1:27" ht="12.75">
      <c r="A116" s="48" t="s">
        <v>46</v>
      </c>
      <c r="B116" s="38"/>
      <c r="C116" s="13">
        <v>9050</v>
      </c>
      <c r="D116" s="14"/>
      <c r="E116" s="13">
        <v>1000</v>
      </c>
      <c r="F116" s="15">
        <v>1000</v>
      </c>
      <c r="G116" s="15"/>
      <c r="H116" s="13"/>
      <c r="I116" s="13"/>
      <c r="J116" s="15"/>
      <c r="K116" s="15"/>
      <c r="L116" s="13"/>
      <c r="M116" s="13"/>
      <c r="N116" s="15"/>
      <c r="O116" s="15"/>
      <c r="P116" s="13"/>
      <c r="Q116" s="13"/>
      <c r="R116" s="15"/>
      <c r="S116" s="15"/>
      <c r="T116" s="13"/>
      <c r="U116" s="13">
        <v>57500</v>
      </c>
      <c r="V116" s="13">
        <v>57500</v>
      </c>
      <c r="W116" s="15">
        <v>57500</v>
      </c>
      <c r="X116" s="15">
        <v>1000</v>
      </c>
      <c r="Y116" s="13">
        <v>56500</v>
      </c>
      <c r="Z116" s="2">
        <v>5650</v>
      </c>
      <c r="AA116" s="23">
        <v>1000</v>
      </c>
    </row>
    <row r="117" spans="1:27" ht="12.75">
      <c r="A117" s="48" t="s">
        <v>47</v>
      </c>
      <c r="B117" s="38"/>
      <c r="C117" s="16"/>
      <c r="D117" s="17"/>
      <c r="E117" s="16">
        <v>26358000</v>
      </c>
      <c r="F117" s="18">
        <v>6499261</v>
      </c>
      <c r="G117" s="18"/>
      <c r="H117" s="16"/>
      <c r="I117" s="16"/>
      <c r="J117" s="18"/>
      <c r="K117" s="18"/>
      <c r="L117" s="16"/>
      <c r="M117" s="16">
        <v>1425309</v>
      </c>
      <c r="N117" s="18">
        <v>1425309</v>
      </c>
      <c r="O117" s="18">
        <v>1363289</v>
      </c>
      <c r="P117" s="16">
        <v>2336511</v>
      </c>
      <c r="Q117" s="16">
        <v>-2153371</v>
      </c>
      <c r="R117" s="18">
        <v>1546429</v>
      </c>
      <c r="S117" s="18">
        <v>595750</v>
      </c>
      <c r="T117" s="16">
        <v>-2142180</v>
      </c>
      <c r="U117" s="16"/>
      <c r="V117" s="16">
        <v>-1546430</v>
      </c>
      <c r="W117" s="18">
        <v>1425308</v>
      </c>
      <c r="X117" s="18">
        <v>6499261</v>
      </c>
      <c r="Y117" s="16">
        <v>-5073953</v>
      </c>
      <c r="Z117" s="3">
        <v>-78.0697</v>
      </c>
      <c r="AA117" s="24">
        <v>6499261</v>
      </c>
    </row>
    <row r="118" spans="1:27" ht="12.75">
      <c r="A118" s="47" t="s">
        <v>48</v>
      </c>
      <c r="B118" s="38"/>
      <c r="C118" s="10">
        <f aca="true" t="shared" si="21" ref="C118:Y118">SUM(C116:C117)</f>
        <v>9050</v>
      </c>
      <c r="D118" s="11">
        <f t="shared" si="21"/>
        <v>0</v>
      </c>
      <c r="E118" s="10">
        <f t="shared" si="21"/>
        <v>26359000</v>
      </c>
      <c r="F118" s="12">
        <f t="shared" si="21"/>
        <v>6500261</v>
      </c>
      <c r="G118" s="12">
        <f t="shared" si="21"/>
        <v>0</v>
      </c>
      <c r="H118" s="10">
        <f t="shared" si="21"/>
        <v>0</v>
      </c>
      <c r="I118" s="10">
        <f t="shared" si="21"/>
        <v>0</v>
      </c>
      <c r="J118" s="12">
        <f t="shared" si="21"/>
        <v>0</v>
      </c>
      <c r="K118" s="12">
        <f t="shared" si="21"/>
        <v>0</v>
      </c>
      <c r="L118" s="10">
        <f t="shared" si="21"/>
        <v>0</v>
      </c>
      <c r="M118" s="10">
        <f t="shared" si="21"/>
        <v>1425309</v>
      </c>
      <c r="N118" s="12">
        <f t="shared" si="21"/>
        <v>1425309</v>
      </c>
      <c r="O118" s="12">
        <f t="shared" si="21"/>
        <v>1363289</v>
      </c>
      <c r="P118" s="10">
        <f t="shared" si="21"/>
        <v>2336511</v>
      </c>
      <c r="Q118" s="10">
        <f t="shared" si="21"/>
        <v>-2153371</v>
      </c>
      <c r="R118" s="12">
        <f t="shared" si="21"/>
        <v>1546429</v>
      </c>
      <c r="S118" s="12">
        <f t="shared" si="21"/>
        <v>595750</v>
      </c>
      <c r="T118" s="10">
        <f t="shared" si="21"/>
        <v>-2142180</v>
      </c>
      <c r="U118" s="10">
        <f t="shared" si="21"/>
        <v>57500</v>
      </c>
      <c r="V118" s="10">
        <f t="shared" si="21"/>
        <v>-1488930</v>
      </c>
      <c r="W118" s="12">
        <f t="shared" si="21"/>
        <v>1482808</v>
      </c>
      <c r="X118" s="12">
        <f t="shared" si="21"/>
        <v>6500261</v>
      </c>
      <c r="Y118" s="10">
        <f t="shared" si="21"/>
        <v>-5017453</v>
      </c>
      <c r="Z118" s="1">
        <f>+IF(X118&lt;&gt;0,+(Y118/X118)*100,0)</f>
        <v>-77.18848520082501</v>
      </c>
      <c r="AA118" s="22">
        <f>SUM(AA116:AA117)</f>
        <v>6500261</v>
      </c>
    </row>
    <row r="119" spans="1:27" ht="12.75">
      <c r="A119" s="48" t="s">
        <v>49</v>
      </c>
      <c r="B119" s="49"/>
      <c r="C119" s="10">
        <v>-3841</v>
      </c>
      <c r="D119" s="11"/>
      <c r="E119" s="10">
        <v>205324000</v>
      </c>
      <c r="F119" s="12">
        <v>138275253</v>
      </c>
      <c r="G119" s="12">
        <v>16199128</v>
      </c>
      <c r="H119" s="10">
        <v>8532362</v>
      </c>
      <c r="I119" s="10">
        <v>-12631501</v>
      </c>
      <c r="J119" s="12">
        <v>12099989</v>
      </c>
      <c r="K119" s="12">
        <v>3536621</v>
      </c>
      <c r="L119" s="10"/>
      <c r="M119" s="10">
        <v>5470400</v>
      </c>
      <c r="N119" s="12">
        <v>9007021</v>
      </c>
      <c r="O119" s="12">
        <v>5349785</v>
      </c>
      <c r="P119" s="10">
        <v>5937920</v>
      </c>
      <c r="Q119" s="10">
        <v>20702604</v>
      </c>
      <c r="R119" s="12">
        <v>31990309</v>
      </c>
      <c r="S119" s="12">
        <v>385141</v>
      </c>
      <c r="T119" s="10">
        <v>13202331</v>
      </c>
      <c r="U119" s="10">
        <v>14837964</v>
      </c>
      <c r="V119" s="10">
        <v>28425436</v>
      </c>
      <c r="W119" s="12">
        <v>81522755</v>
      </c>
      <c r="X119" s="12">
        <v>138275253</v>
      </c>
      <c r="Y119" s="10">
        <v>-56752498</v>
      </c>
      <c r="Z119" s="1">
        <v>-41.0431</v>
      </c>
      <c r="AA119" s="22">
        <v>138275253</v>
      </c>
    </row>
    <row r="120" spans="1:27" ht="12.75">
      <c r="A120" s="48" t="s">
        <v>50</v>
      </c>
      <c r="B120" s="38"/>
      <c r="C120" s="16"/>
      <c r="D120" s="17"/>
      <c r="E120" s="16">
        <v>708226000</v>
      </c>
      <c r="F120" s="18">
        <v>599459494</v>
      </c>
      <c r="G120" s="18">
        <v>4272744</v>
      </c>
      <c r="H120" s="16">
        <v>1103557</v>
      </c>
      <c r="I120" s="16">
        <v>-2155328</v>
      </c>
      <c r="J120" s="18">
        <v>3220973</v>
      </c>
      <c r="K120" s="18">
        <v>6770218</v>
      </c>
      <c r="L120" s="16"/>
      <c r="M120" s="16">
        <v>252595</v>
      </c>
      <c r="N120" s="18">
        <v>7022813</v>
      </c>
      <c r="O120" s="18">
        <v>2118940</v>
      </c>
      <c r="P120" s="16">
        <v>4890326</v>
      </c>
      <c r="Q120" s="16">
        <v>6052310</v>
      </c>
      <c r="R120" s="18">
        <v>13061576</v>
      </c>
      <c r="S120" s="18">
        <v>46893</v>
      </c>
      <c r="T120" s="16">
        <v>1095557</v>
      </c>
      <c r="U120" s="16">
        <v>10882345</v>
      </c>
      <c r="V120" s="16">
        <v>12024795</v>
      </c>
      <c r="W120" s="18">
        <v>35330157</v>
      </c>
      <c r="X120" s="18">
        <v>599459494</v>
      </c>
      <c r="Y120" s="16">
        <v>-564129337</v>
      </c>
      <c r="Z120" s="3">
        <v>-94.1063</v>
      </c>
      <c r="AA120" s="24">
        <v>599459494</v>
      </c>
    </row>
    <row r="121" spans="1:27" ht="12.75">
      <c r="A121" s="47" t="s">
        <v>92</v>
      </c>
      <c r="B121" s="38"/>
      <c r="C121" s="19">
        <f aca="true" t="shared" si="22" ref="C121:Y121">SUM(C119:C120)</f>
        <v>-3841</v>
      </c>
      <c r="D121" s="20">
        <f t="shared" si="22"/>
        <v>0</v>
      </c>
      <c r="E121" s="19">
        <f t="shared" si="22"/>
        <v>913550000</v>
      </c>
      <c r="F121" s="21">
        <f t="shared" si="22"/>
        <v>737734747</v>
      </c>
      <c r="G121" s="21">
        <f t="shared" si="22"/>
        <v>20471872</v>
      </c>
      <c r="H121" s="19">
        <f t="shared" si="22"/>
        <v>9635919</v>
      </c>
      <c r="I121" s="19">
        <f t="shared" si="22"/>
        <v>-14786829</v>
      </c>
      <c r="J121" s="21">
        <f t="shared" si="22"/>
        <v>15320962</v>
      </c>
      <c r="K121" s="21">
        <f t="shared" si="22"/>
        <v>10306839</v>
      </c>
      <c r="L121" s="19">
        <f t="shared" si="22"/>
        <v>0</v>
      </c>
      <c r="M121" s="19">
        <f t="shared" si="22"/>
        <v>5722995</v>
      </c>
      <c r="N121" s="21">
        <f t="shared" si="22"/>
        <v>16029834</v>
      </c>
      <c r="O121" s="21">
        <f t="shared" si="22"/>
        <v>7468725</v>
      </c>
      <c r="P121" s="19">
        <f t="shared" si="22"/>
        <v>10828246</v>
      </c>
      <c r="Q121" s="19">
        <f t="shared" si="22"/>
        <v>26754914</v>
      </c>
      <c r="R121" s="21">
        <f t="shared" si="22"/>
        <v>45051885</v>
      </c>
      <c r="S121" s="21">
        <f t="shared" si="22"/>
        <v>432034</v>
      </c>
      <c r="T121" s="19">
        <f t="shared" si="22"/>
        <v>14297888</v>
      </c>
      <c r="U121" s="19">
        <f t="shared" si="22"/>
        <v>25720309</v>
      </c>
      <c r="V121" s="19">
        <f t="shared" si="22"/>
        <v>40450231</v>
      </c>
      <c r="W121" s="21">
        <f t="shared" si="22"/>
        <v>116852912</v>
      </c>
      <c r="X121" s="21">
        <f t="shared" si="22"/>
        <v>737734747</v>
      </c>
      <c r="Y121" s="19">
        <f t="shared" si="22"/>
        <v>-620881835</v>
      </c>
      <c r="Z121" s="4">
        <f>+IF(X121&lt;&gt;0,+(Y121/X121)*100,0)</f>
        <v>-84.16057905972538</v>
      </c>
      <c r="AA121" s="25">
        <f>SUM(AA119:AA120)</f>
        <v>737734747</v>
      </c>
    </row>
    <row r="122" spans="1:27" ht="12.75">
      <c r="A122" s="50" t="s">
        <v>51</v>
      </c>
      <c r="B122" s="38"/>
      <c r="C122" s="10"/>
      <c r="D122" s="11"/>
      <c r="E122" s="10"/>
      <c r="F122" s="12"/>
      <c r="G122" s="12"/>
      <c r="H122" s="10"/>
      <c r="I122" s="10"/>
      <c r="J122" s="12"/>
      <c r="K122" s="12"/>
      <c r="L122" s="10"/>
      <c r="M122" s="10"/>
      <c r="N122" s="12"/>
      <c r="O122" s="12"/>
      <c r="P122" s="10"/>
      <c r="Q122" s="10"/>
      <c r="R122" s="12"/>
      <c r="S122" s="12"/>
      <c r="T122" s="10"/>
      <c r="U122" s="10"/>
      <c r="V122" s="10"/>
      <c r="W122" s="12"/>
      <c r="X122" s="12"/>
      <c r="Y122" s="10"/>
      <c r="Z122" s="1"/>
      <c r="AA122" s="22"/>
    </row>
    <row r="123" spans="1:27" ht="12.75">
      <c r="A123" s="48" t="s">
        <v>52</v>
      </c>
      <c r="B123" s="38"/>
      <c r="C123" s="13"/>
      <c r="D123" s="14"/>
      <c r="E123" s="13"/>
      <c r="F123" s="15">
        <v>700000</v>
      </c>
      <c r="G123" s="15"/>
      <c r="H123" s="13"/>
      <c r="I123" s="13"/>
      <c r="J123" s="15"/>
      <c r="K123" s="15"/>
      <c r="L123" s="13"/>
      <c r="M123" s="13"/>
      <c r="N123" s="15"/>
      <c r="O123" s="15"/>
      <c r="P123" s="13"/>
      <c r="Q123" s="13"/>
      <c r="R123" s="15"/>
      <c r="S123" s="15"/>
      <c r="T123" s="13"/>
      <c r="U123" s="13">
        <v>5669</v>
      </c>
      <c r="V123" s="13">
        <v>5669</v>
      </c>
      <c r="W123" s="15">
        <v>5669</v>
      </c>
      <c r="X123" s="15">
        <v>700000</v>
      </c>
      <c r="Y123" s="13">
        <v>-694331</v>
      </c>
      <c r="Z123" s="2">
        <v>-99.1901</v>
      </c>
      <c r="AA123" s="23">
        <v>700000</v>
      </c>
    </row>
    <row r="124" spans="1:27" ht="12.75">
      <c r="A124" s="48" t="s">
        <v>53</v>
      </c>
      <c r="B124" s="38"/>
      <c r="C124" s="16">
        <v>-49387247</v>
      </c>
      <c r="D124" s="17"/>
      <c r="E124" s="16">
        <v>186089000</v>
      </c>
      <c r="F124" s="18">
        <v>119851991</v>
      </c>
      <c r="G124" s="18">
        <v>-37738</v>
      </c>
      <c r="H124" s="16">
        <v>18067595</v>
      </c>
      <c r="I124" s="16">
        <v>3643576</v>
      </c>
      <c r="J124" s="18">
        <v>21673433</v>
      </c>
      <c r="K124" s="18">
        <v>22947626</v>
      </c>
      <c r="L124" s="16"/>
      <c r="M124" s="16">
        <v>4743881</v>
      </c>
      <c r="N124" s="18">
        <v>27691507</v>
      </c>
      <c r="O124" s="18">
        <v>937150</v>
      </c>
      <c r="P124" s="16">
        <v>-46202223</v>
      </c>
      <c r="Q124" s="16">
        <v>83558418</v>
      </c>
      <c r="R124" s="18">
        <v>38293345</v>
      </c>
      <c r="S124" s="18">
        <v>2894478</v>
      </c>
      <c r="T124" s="16">
        <v>13111679</v>
      </c>
      <c r="U124" s="16">
        <v>20346976</v>
      </c>
      <c r="V124" s="16">
        <v>36353133</v>
      </c>
      <c r="W124" s="18">
        <v>124011418</v>
      </c>
      <c r="X124" s="18">
        <v>119851991</v>
      </c>
      <c r="Y124" s="16">
        <v>4159427</v>
      </c>
      <c r="Z124" s="3">
        <v>3.4705</v>
      </c>
      <c r="AA124" s="24">
        <v>119851991</v>
      </c>
    </row>
    <row r="125" spans="1:27" ht="12.75">
      <c r="A125" s="47" t="s">
        <v>54</v>
      </c>
      <c r="B125" s="38"/>
      <c r="C125" s="10">
        <f aca="true" t="shared" si="23" ref="C125:Y125">SUM(C123:C124)</f>
        <v>-49387247</v>
      </c>
      <c r="D125" s="11">
        <f t="shared" si="23"/>
        <v>0</v>
      </c>
      <c r="E125" s="10">
        <f t="shared" si="23"/>
        <v>186089000</v>
      </c>
      <c r="F125" s="12">
        <f t="shared" si="23"/>
        <v>120551991</v>
      </c>
      <c r="G125" s="12">
        <f t="shared" si="23"/>
        <v>-37738</v>
      </c>
      <c r="H125" s="10">
        <f t="shared" si="23"/>
        <v>18067595</v>
      </c>
      <c r="I125" s="10">
        <f t="shared" si="23"/>
        <v>3643576</v>
      </c>
      <c r="J125" s="12">
        <f t="shared" si="23"/>
        <v>21673433</v>
      </c>
      <c r="K125" s="12">
        <f t="shared" si="23"/>
        <v>22947626</v>
      </c>
      <c r="L125" s="10">
        <f t="shared" si="23"/>
        <v>0</v>
      </c>
      <c r="M125" s="10">
        <f t="shared" si="23"/>
        <v>4743881</v>
      </c>
      <c r="N125" s="12">
        <f t="shared" si="23"/>
        <v>27691507</v>
      </c>
      <c r="O125" s="12">
        <f t="shared" si="23"/>
        <v>937150</v>
      </c>
      <c r="P125" s="10">
        <f t="shared" si="23"/>
        <v>-46202223</v>
      </c>
      <c r="Q125" s="10">
        <f t="shared" si="23"/>
        <v>83558418</v>
      </c>
      <c r="R125" s="12">
        <f t="shared" si="23"/>
        <v>38293345</v>
      </c>
      <c r="S125" s="12">
        <f t="shared" si="23"/>
        <v>2894478</v>
      </c>
      <c r="T125" s="10">
        <f t="shared" si="23"/>
        <v>13111679</v>
      </c>
      <c r="U125" s="10">
        <f t="shared" si="23"/>
        <v>20352645</v>
      </c>
      <c r="V125" s="10">
        <f t="shared" si="23"/>
        <v>36358802</v>
      </c>
      <c r="W125" s="12">
        <f t="shared" si="23"/>
        <v>124017087</v>
      </c>
      <c r="X125" s="12">
        <f t="shared" si="23"/>
        <v>120551991</v>
      </c>
      <c r="Y125" s="10">
        <f t="shared" si="23"/>
        <v>3465096</v>
      </c>
      <c r="Z125" s="1">
        <f>+IF(X125&lt;&gt;0,+(Y125/X125)*100,0)</f>
        <v>2.874358168004044</v>
      </c>
      <c r="AA125" s="22">
        <f>SUM(AA123:AA124)</f>
        <v>120551991</v>
      </c>
    </row>
    <row r="126" spans="1:27" ht="12.75">
      <c r="A126" s="51" t="s">
        <v>55</v>
      </c>
      <c r="B126" s="38"/>
      <c r="C126" s="13">
        <v>32407905</v>
      </c>
      <c r="D126" s="14"/>
      <c r="E126" s="13">
        <v>97146000</v>
      </c>
      <c r="F126" s="15">
        <v>159242909</v>
      </c>
      <c r="G126" s="15">
        <v>1647505</v>
      </c>
      <c r="H126" s="13">
        <v>2280684</v>
      </c>
      <c r="I126" s="13">
        <v>8821494</v>
      </c>
      <c r="J126" s="15">
        <v>12749683</v>
      </c>
      <c r="K126" s="15">
        <v>3712000</v>
      </c>
      <c r="L126" s="13"/>
      <c r="M126" s="13">
        <v>1850512</v>
      </c>
      <c r="N126" s="15">
        <v>5562512</v>
      </c>
      <c r="O126" s="15">
        <v>3515644</v>
      </c>
      <c r="P126" s="13">
        <v>6139730</v>
      </c>
      <c r="Q126" s="13">
        <v>8086381</v>
      </c>
      <c r="R126" s="15">
        <v>17741755</v>
      </c>
      <c r="S126" s="15">
        <v>12004950</v>
      </c>
      <c r="T126" s="13">
        <v>6029014</v>
      </c>
      <c r="U126" s="13">
        <v>10137386</v>
      </c>
      <c r="V126" s="13">
        <v>28171350</v>
      </c>
      <c r="W126" s="15">
        <v>64225300</v>
      </c>
      <c r="X126" s="15">
        <v>159242909</v>
      </c>
      <c r="Y126" s="13">
        <v>-95017609</v>
      </c>
      <c r="Z126" s="2">
        <v>-59.6683</v>
      </c>
      <c r="AA126" s="23">
        <v>159242909</v>
      </c>
    </row>
    <row r="127" spans="1:27" ht="12.75">
      <c r="A127" s="50" t="s">
        <v>56</v>
      </c>
      <c r="B127" s="38"/>
      <c r="C127" s="10">
        <v>26626</v>
      </c>
      <c r="D127" s="11"/>
      <c r="E127" s="10">
        <v>56970000</v>
      </c>
      <c r="F127" s="12">
        <v>83607778</v>
      </c>
      <c r="G127" s="12">
        <v>3417164</v>
      </c>
      <c r="H127" s="10">
        <v>1954227</v>
      </c>
      <c r="I127" s="10">
        <v>306406</v>
      </c>
      <c r="J127" s="12">
        <v>5677797</v>
      </c>
      <c r="K127" s="12">
        <v>1113502</v>
      </c>
      <c r="L127" s="10"/>
      <c r="M127" s="10">
        <v>1548855</v>
      </c>
      <c r="N127" s="12">
        <v>2662357</v>
      </c>
      <c r="O127" s="12">
        <v>115215</v>
      </c>
      <c r="P127" s="10">
        <v>1313533</v>
      </c>
      <c r="Q127" s="10">
        <v>995291</v>
      </c>
      <c r="R127" s="12">
        <v>2424039</v>
      </c>
      <c r="S127" s="12">
        <v>-454517</v>
      </c>
      <c r="T127" s="10">
        <v>2138453</v>
      </c>
      <c r="U127" s="10">
        <v>7840927</v>
      </c>
      <c r="V127" s="10">
        <v>9524863</v>
      </c>
      <c r="W127" s="12">
        <v>20289056</v>
      </c>
      <c r="X127" s="12">
        <v>83607778</v>
      </c>
      <c r="Y127" s="10">
        <v>-63318722</v>
      </c>
      <c r="Z127" s="1">
        <v>-75.7331</v>
      </c>
      <c r="AA127" s="22">
        <v>83607778</v>
      </c>
    </row>
    <row r="128" spans="1:27" ht="12.75">
      <c r="A128" s="50" t="s">
        <v>57</v>
      </c>
      <c r="B128" s="38"/>
      <c r="C128" s="10">
        <v>4546261</v>
      </c>
      <c r="D128" s="11"/>
      <c r="E128" s="10">
        <v>270257000</v>
      </c>
      <c r="F128" s="12">
        <v>196497265</v>
      </c>
      <c r="G128" s="12">
        <v>3931308</v>
      </c>
      <c r="H128" s="10">
        <v>2005906</v>
      </c>
      <c r="I128" s="10">
        <v>-348401</v>
      </c>
      <c r="J128" s="12">
        <v>5588813</v>
      </c>
      <c r="K128" s="12">
        <v>12001880</v>
      </c>
      <c r="L128" s="10"/>
      <c r="M128" s="10">
        <v>2949018</v>
      </c>
      <c r="N128" s="12">
        <v>14950898</v>
      </c>
      <c r="O128" s="12">
        <v>3547387</v>
      </c>
      <c r="P128" s="10">
        <v>6553139</v>
      </c>
      <c r="Q128" s="10">
        <v>9716601</v>
      </c>
      <c r="R128" s="12">
        <v>19817127</v>
      </c>
      <c r="S128" s="12">
        <v>1766749</v>
      </c>
      <c r="T128" s="10">
        <v>2373292</v>
      </c>
      <c r="U128" s="10">
        <v>33396250</v>
      </c>
      <c r="V128" s="10">
        <v>37536291</v>
      </c>
      <c r="W128" s="12">
        <v>77893129</v>
      </c>
      <c r="X128" s="12">
        <v>196497264</v>
      </c>
      <c r="Y128" s="10">
        <v>-118604135</v>
      </c>
      <c r="Z128" s="1">
        <v>-60.3592</v>
      </c>
      <c r="AA128" s="22">
        <v>196497265</v>
      </c>
    </row>
    <row r="129" spans="1:27" ht="12.75">
      <c r="A129" s="51" t="s">
        <v>58</v>
      </c>
      <c r="B129" s="49"/>
      <c r="C129" s="10">
        <v>24458725</v>
      </c>
      <c r="D129" s="11"/>
      <c r="E129" s="10">
        <v>576308000</v>
      </c>
      <c r="F129" s="12">
        <v>515613952</v>
      </c>
      <c r="G129" s="12">
        <v>-8088457</v>
      </c>
      <c r="H129" s="10">
        <v>10729310</v>
      </c>
      <c r="I129" s="10">
        <v>50721615</v>
      </c>
      <c r="J129" s="12">
        <v>53362468</v>
      </c>
      <c r="K129" s="12">
        <v>-32975902</v>
      </c>
      <c r="L129" s="10"/>
      <c r="M129" s="10">
        <v>3468382</v>
      </c>
      <c r="N129" s="12">
        <v>-29507520</v>
      </c>
      <c r="O129" s="12">
        <v>1997409</v>
      </c>
      <c r="P129" s="10">
        <v>121110018</v>
      </c>
      <c r="Q129" s="10">
        <v>-91934551</v>
      </c>
      <c r="R129" s="12">
        <v>31172876</v>
      </c>
      <c r="S129" s="12">
        <v>25288522</v>
      </c>
      <c r="T129" s="10">
        <v>6487373</v>
      </c>
      <c r="U129" s="10">
        <v>280550040</v>
      </c>
      <c r="V129" s="10">
        <v>312325935</v>
      </c>
      <c r="W129" s="12">
        <v>367353759</v>
      </c>
      <c r="X129" s="12">
        <v>515613952</v>
      </c>
      <c r="Y129" s="10">
        <v>-148260193</v>
      </c>
      <c r="Z129" s="1">
        <v>-28.7541</v>
      </c>
      <c r="AA129" s="22">
        <v>515613952</v>
      </c>
    </row>
    <row r="130" spans="1:27" ht="12.75">
      <c r="A130" s="50" t="s">
        <v>59</v>
      </c>
      <c r="B130" s="38"/>
      <c r="C130" s="10">
        <v>1486</v>
      </c>
      <c r="D130" s="11"/>
      <c r="E130" s="10">
        <v>6585000</v>
      </c>
      <c r="F130" s="12">
        <v>3960600</v>
      </c>
      <c r="G130" s="12">
        <v>3112000</v>
      </c>
      <c r="H130" s="10">
        <v>439388</v>
      </c>
      <c r="I130" s="10">
        <v>-3036265</v>
      </c>
      <c r="J130" s="12">
        <v>515123</v>
      </c>
      <c r="K130" s="12">
        <v>2600</v>
      </c>
      <c r="L130" s="10"/>
      <c r="M130" s="10"/>
      <c r="N130" s="12">
        <v>2600</v>
      </c>
      <c r="O130" s="12">
        <v>68443</v>
      </c>
      <c r="P130" s="10">
        <v>153027</v>
      </c>
      <c r="Q130" s="10">
        <v>956850</v>
      </c>
      <c r="R130" s="12">
        <v>1178320</v>
      </c>
      <c r="S130" s="12"/>
      <c r="T130" s="10">
        <v>-1255748</v>
      </c>
      <c r="U130" s="10">
        <v>186161</v>
      </c>
      <c r="V130" s="10">
        <v>-1069587</v>
      </c>
      <c r="W130" s="12">
        <v>626456</v>
      </c>
      <c r="X130" s="12">
        <v>3960600</v>
      </c>
      <c r="Y130" s="10">
        <v>-3334144</v>
      </c>
      <c r="Z130" s="1">
        <v>-84.1828</v>
      </c>
      <c r="AA130" s="22">
        <v>3960600</v>
      </c>
    </row>
    <row r="131" spans="1:27" ht="12.75">
      <c r="A131" s="50" t="s">
        <v>60</v>
      </c>
      <c r="B131" s="38"/>
      <c r="C131" s="16"/>
      <c r="D131" s="17"/>
      <c r="E131" s="16"/>
      <c r="F131" s="18"/>
      <c r="G131" s="18"/>
      <c r="H131" s="16"/>
      <c r="I131" s="16"/>
      <c r="J131" s="18"/>
      <c r="K131" s="18"/>
      <c r="L131" s="16"/>
      <c r="M131" s="16"/>
      <c r="N131" s="18"/>
      <c r="O131" s="18">
        <v>-35600</v>
      </c>
      <c r="P131" s="16"/>
      <c r="Q131" s="16"/>
      <c r="R131" s="18">
        <v>-35600</v>
      </c>
      <c r="S131" s="18"/>
      <c r="T131" s="16"/>
      <c r="U131" s="16"/>
      <c r="V131" s="16"/>
      <c r="W131" s="18">
        <v>-35600</v>
      </c>
      <c r="X131" s="18"/>
      <c r="Y131" s="16">
        <v>-35600</v>
      </c>
      <c r="Z131" s="3"/>
      <c r="AA131" s="24"/>
    </row>
    <row r="132" spans="1:27" ht="12.75">
      <c r="A132" s="53" t="s">
        <v>67</v>
      </c>
      <c r="B132" s="54"/>
      <c r="C132" s="55">
        <f aca="true" t="shared" si="24" ref="C132:Y132">+C5+C37+C69</f>
        <v>-3185475</v>
      </c>
      <c r="D132" s="56">
        <f t="shared" si="24"/>
        <v>0</v>
      </c>
      <c r="E132" s="55">
        <f t="shared" si="24"/>
        <v>7854605000</v>
      </c>
      <c r="F132" s="57">
        <f t="shared" si="24"/>
        <v>5551521081</v>
      </c>
      <c r="G132" s="57">
        <f t="shared" si="24"/>
        <v>480285151</v>
      </c>
      <c r="H132" s="55">
        <f t="shared" si="24"/>
        <v>321273282</v>
      </c>
      <c r="I132" s="55">
        <f t="shared" si="24"/>
        <v>-199422869</v>
      </c>
      <c r="J132" s="57">
        <f t="shared" si="24"/>
        <v>602135564</v>
      </c>
      <c r="K132" s="57">
        <f t="shared" si="24"/>
        <v>253336157</v>
      </c>
      <c r="L132" s="55">
        <f t="shared" si="24"/>
        <v>0</v>
      </c>
      <c r="M132" s="55">
        <f t="shared" si="24"/>
        <v>369581864</v>
      </c>
      <c r="N132" s="57">
        <f t="shared" si="24"/>
        <v>622918021</v>
      </c>
      <c r="O132" s="57">
        <f t="shared" si="24"/>
        <v>277467619</v>
      </c>
      <c r="P132" s="55">
        <f t="shared" si="24"/>
        <v>322536993</v>
      </c>
      <c r="Q132" s="55">
        <f t="shared" si="24"/>
        <v>130693234</v>
      </c>
      <c r="R132" s="57">
        <f t="shared" si="24"/>
        <v>730697846</v>
      </c>
      <c r="S132" s="57">
        <f t="shared" si="24"/>
        <v>163297528</v>
      </c>
      <c r="T132" s="55">
        <f t="shared" si="24"/>
        <v>337036914</v>
      </c>
      <c r="U132" s="55">
        <f t="shared" si="24"/>
        <v>834822414</v>
      </c>
      <c r="V132" s="55">
        <f t="shared" si="24"/>
        <v>1335156856</v>
      </c>
      <c r="W132" s="57">
        <f t="shared" si="24"/>
        <v>3290908287</v>
      </c>
      <c r="X132" s="57">
        <f t="shared" si="24"/>
        <v>5551521080</v>
      </c>
      <c r="Y132" s="55">
        <f t="shared" si="24"/>
        <v>-2260612793</v>
      </c>
      <c r="Z132" s="58">
        <f>+IF(X132&lt;&gt;0,+(Y132/X132)*100,0)</f>
        <v>-40.72060180306475</v>
      </c>
      <c r="AA132" s="59">
        <f>+AA5+AA37+AA69</f>
        <v>5551521081</v>
      </c>
    </row>
    <row r="133" spans="1:27" ht="4.5" customHeight="1">
      <c r="A133" s="60"/>
      <c r="B133" s="38"/>
      <c r="C133" s="61"/>
      <c r="D133" s="62"/>
      <c r="E133" s="61"/>
      <c r="F133" s="63"/>
      <c r="G133" s="63"/>
      <c r="H133" s="61"/>
      <c r="I133" s="61"/>
      <c r="J133" s="63"/>
      <c r="K133" s="63"/>
      <c r="L133" s="61"/>
      <c r="M133" s="61"/>
      <c r="N133" s="63"/>
      <c r="O133" s="63"/>
      <c r="P133" s="61"/>
      <c r="Q133" s="61"/>
      <c r="R133" s="63"/>
      <c r="S133" s="63"/>
      <c r="T133" s="61"/>
      <c r="U133" s="61"/>
      <c r="V133" s="61"/>
      <c r="W133" s="63"/>
      <c r="X133" s="63"/>
      <c r="Y133" s="61"/>
      <c r="Z133" s="64"/>
      <c r="AA133" s="65"/>
    </row>
    <row r="134" spans="1:27" ht="12.75">
      <c r="A134" s="66" t="s">
        <v>68</v>
      </c>
      <c r="B134" s="38" t="s">
        <v>69</v>
      </c>
      <c r="C134" s="39">
        <f aca="true" t="shared" si="25" ref="C134:Y134">C144+C147+C148+C151+C154+C155+SUM(C158:C164)</f>
        <v>1419730</v>
      </c>
      <c r="D134" s="40">
        <f t="shared" si="25"/>
        <v>0</v>
      </c>
      <c r="E134" s="39">
        <f t="shared" si="25"/>
        <v>3383328144</v>
      </c>
      <c r="F134" s="41">
        <f t="shared" si="25"/>
        <v>3406166049</v>
      </c>
      <c r="G134" s="41">
        <f t="shared" si="25"/>
        <v>279861276</v>
      </c>
      <c r="H134" s="39">
        <f t="shared" si="25"/>
        <v>255933221</v>
      </c>
      <c r="I134" s="39">
        <f t="shared" si="25"/>
        <v>175848931</v>
      </c>
      <c r="J134" s="41">
        <f t="shared" si="25"/>
        <v>711643428</v>
      </c>
      <c r="K134" s="41">
        <f t="shared" si="25"/>
        <v>297407436</v>
      </c>
      <c r="L134" s="39">
        <f t="shared" si="25"/>
        <v>0</v>
      </c>
      <c r="M134" s="39">
        <f t="shared" si="25"/>
        <v>356037075</v>
      </c>
      <c r="N134" s="41">
        <f t="shared" si="25"/>
        <v>653444511</v>
      </c>
      <c r="O134" s="41">
        <f t="shared" si="25"/>
        <v>291406871</v>
      </c>
      <c r="P134" s="39">
        <f t="shared" si="25"/>
        <v>273455780</v>
      </c>
      <c r="Q134" s="39">
        <f t="shared" si="25"/>
        <v>240828898</v>
      </c>
      <c r="R134" s="41">
        <f t="shared" si="25"/>
        <v>805691549</v>
      </c>
      <c r="S134" s="41">
        <f t="shared" si="25"/>
        <v>64707702</v>
      </c>
      <c r="T134" s="39">
        <f t="shared" si="25"/>
        <v>142858840</v>
      </c>
      <c r="U134" s="39">
        <f t="shared" si="25"/>
        <v>251482371</v>
      </c>
      <c r="V134" s="39">
        <f t="shared" si="25"/>
        <v>459048913</v>
      </c>
      <c r="W134" s="41">
        <f t="shared" si="25"/>
        <v>2629828401</v>
      </c>
      <c r="X134" s="41">
        <f t="shared" si="25"/>
        <v>3406166045</v>
      </c>
      <c r="Y134" s="39">
        <f t="shared" si="25"/>
        <v>-776337644</v>
      </c>
      <c r="Z134" s="42">
        <f>+IF(X134&lt;&gt;0,+(Y134/X134)*100,0)</f>
        <v>-22.792125625807536</v>
      </c>
      <c r="AA134" s="43">
        <f>AA144+AA147+AA148+AA151+AA154+AA155+SUM(AA158:AA164)</f>
        <v>3406166049</v>
      </c>
    </row>
    <row r="135" spans="1:27" ht="12.75">
      <c r="A135" s="45" t="s">
        <v>33</v>
      </c>
      <c r="B135" s="46"/>
      <c r="C135" s="10">
        <v>1747</v>
      </c>
      <c r="D135" s="11"/>
      <c r="E135" s="10">
        <v>418354030</v>
      </c>
      <c r="F135" s="12">
        <v>414956030</v>
      </c>
      <c r="G135" s="12">
        <v>36753200</v>
      </c>
      <c r="H135" s="10">
        <v>39380452</v>
      </c>
      <c r="I135" s="10">
        <v>23043098</v>
      </c>
      <c r="J135" s="12">
        <v>99176750</v>
      </c>
      <c r="K135" s="12">
        <v>34778956</v>
      </c>
      <c r="L135" s="10"/>
      <c r="M135" s="10">
        <v>38427633</v>
      </c>
      <c r="N135" s="12">
        <v>73206589</v>
      </c>
      <c r="O135" s="12">
        <v>37220700</v>
      </c>
      <c r="P135" s="10">
        <v>43992217</v>
      </c>
      <c r="Q135" s="10">
        <v>26029005</v>
      </c>
      <c r="R135" s="12">
        <v>107241922</v>
      </c>
      <c r="S135" s="12">
        <v>21067837</v>
      </c>
      <c r="T135" s="10">
        <v>22787992</v>
      </c>
      <c r="U135" s="10">
        <v>37087708</v>
      </c>
      <c r="V135" s="10">
        <v>80943537</v>
      </c>
      <c r="W135" s="12">
        <v>360568798</v>
      </c>
      <c r="X135" s="12">
        <v>414956030</v>
      </c>
      <c r="Y135" s="10">
        <v>-54387232</v>
      </c>
      <c r="Z135" s="1">
        <v>-13.1067</v>
      </c>
      <c r="AA135" s="22">
        <v>414956030</v>
      </c>
    </row>
    <row r="136" spans="1:27" ht="12.75">
      <c r="A136" s="45" t="s">
        <v>34</v>
      </c>
      <c r="B136" s="46"/>
      <c r="C136" s="10">
        <v>16418</v>
      </c>
      <c r="D136" s="11"/>
      <c r="E136" s="10">
        <v>146669950</v>
      </c>
      <c r="F136" s="12">
        <v>146169950</v>
      </c>
      <c r="G136" s="12">
        <v>9385435</v>
      </c>
      <c r="H136" s="10">
        <v>11564734</v>
      </c>
      <c r="I136" s="10">
        <v>9662049</v>
      </c>
      <c r="J136" s="12">
        <v>30612218</v>
      </c>
      <c r="K136" s="12">
        <v>15013161</v>
      </c>
      <c r="L136" s="10"/>
      <c r="M136" s="10">
        <v>13165341</v>
      </c>
      <c r="N136" s="12">
        <v>28178502</v>
      </c>
      <c r="O136" s="12">
        <v>13948978</v>
      </c>
      <c r="P136" s="10">
        <v>17290486</v>
      </c>
      <c r="Q136" s="10">
        <v>5388480</v>
      </c>
      <c r="R136" s="12">
        <v>36627944</v>
      </c>
      <c r="S136" s="12">
        <v>3056171</v>
      </c>
      <c r="T136" s="10">
        <v>17189571</v>
      </c>
      <c r="U136" s="10">
        <v>12911026</v>
      </c>
      <c r="V136" s="10">
        <v>33156768</v>
      </c>
      <c r="W136" s="12">
        <v>128575432</v>
      </c>
      <c r="X136" s="12">
        <v>146169950</v>
      </c>
      <c r="Y136" s="10">
        <v>-17594518</v>
      </c>
      <c r="Z136" s="1">
        <v>-12.037</v>
      </c>
      <c r="AA136" s="22">
        <v>146169950</v>
      </c>
    </row>
    <row r="137" spans="1:27" ht="12.75">
      <c r="A137" s="45" t="s">
        <v>35</v>
      </c>
      <c r="B137" s="46"/>
      <c r="C137" s="10"/>
      <c r="D137" s="11"/>
      <c r="E137" s="10">
        <v>798124660</v>
      </c>
      <c r="F137" s="12">
        <v>778140649</v>
      </c>
      <c r="G137" s="12">
        <v>125525879</v>
      </c>
      <c r="H137" s="10">
        <v>56084249</v>
      </c>
      <c r="I137" s="10">
        <v>-12920975</v>
      </c>
      <c r="J137" s="12">
        <v>168689153</v>
      </c>
      <c r="K137" s="12">
        <v>75568388</v>
      </c>
      <c r="L137" s="10"/>
      <c r="M137" s="10">
        <v>132231257</v>
      </c>
      <c r="N137" s="12">
        <v>207799645</v>
      </c>
      <c r="O137" s="12">
        <v>70441758</v>
      </c>
      <c r="P137" s="10">
        <v>48467605</v>
      </c>
      <c r="Q137" s="10">
        <v>33248640</v>
      </c>
      <c r="R137" s="12">
        <v>152158003</v>
      </c>
      <c r="S137" s="12">
        <v>9647454</v>
      </c>
      <c r="T137" s="10">
        <v>8199442</v>
      </c>
      <c r="U137" s="10">
        <v>65987222</v>
      </c>
      <c r="V137" s="10">
        <v>83834118</v>
      </c>
      <c r="W137" s="12">
        <v>612480919</v>
      </c>
      <c r="X137" s="12">
        <v>778140649</v>
      </c>
      <c r="Y137" s="10">
        <v>-165659730</v>
      </c>
      <c r="Z137" s="1">
        <v>-21.2892</v>
      </c>
      <c r="AA137" s="22">
        <v>778140649</v>
      </c>
    </row>
    <row r="138" spans="1:27" ht="12.75">
      <c r="A138" s="45" t="s">
        <v>36</v>
      </c>
      <c r="B138" s="46"/>
      <c r="C138" s="10"/>
      <c r="D138" s="11"/>
      <c r="E138" s="10">
        <v>517209530</v>
      </c>
      <c r="F138" s="12">
        <v>537709530</v>
      </c>
      <c r="G138" s="12">
        <v>35769119</v>
      </c>
      <c r="H138" s="10">
        <v>44937296</v>
      </c>
      <c r="I138" s="10">
        <v>51304428</v>
      </c>
      <c r="J138" s="12">
        <v>132010843</v>
      </c>
      <c r="K138" s="12">
        <v>59872871</v>
      </c>
      <c r="L138" s="10"/>
      <c r="M138" s="10">
        <v>48539847</v>
      </c>
      <c r="N138" s="12">
        <v>108412718</v>
      </c>
      <c r="O138" s="12">
        <v>54000202</v>
      </c>
      <c r="P138" s="10">
        <v>47603220</v>
      </c>
      <c r="Q138" s="10">
        <v>44170031</v>
      </c>
      <c r="R138" s="12">
        <v>145773453</v>
      </c>
      <c r="S138" s="12">
        <v>1972667</v>
      </c>
      <c r="T138" s="10">
        <v>6183648</v>
      </c>
      <c r="U138" s="10">
        <v>6962718</v>
      </c>
      <c r="V138" s="10">
        <v>15119033</v>
      </c>
      <c r="W138" s="12">
        <v>401316047</v>
      </c>
      <c r="X138" s="12">
        <v>537709530</v>
      </c>
      <c r="Y138" s="10">
        <v>-136393483</v>
      </c>
      <c r="Z138" s="1">
        <v>-25.3656</v>
      </c>
      <c r="AA138" s="22">
        <v>537709530</v>
      </c>
    </row>
    <row r="139" spans="1:27" ht="12.75">
      <c r="A139" s="45" t="s">
        <v>37</v>
      </c>
      <c r="B139" s="46"/>
      <c r="C139" s="10"/>
      <c r="D139" s="11"/>
      <c r="E139" s="10">
        <v>318349240</v>
      </c>
      <c r="F139" s="12">
        <v>328349240</v>
      </c>
      <c r="G139" s="12">
        <v>12434341</v>
      </c>
      <c r="H139" s="10">
        <v>11581811</v>
      </c>
      <c r="I139" s="10">
        <v>12618098</v>
      </c>
      <c r="J139" s="12">
        <v>36634250</v>
      </c>
      <c r="K139" s="12">
        <v>22537259</v>
      </c>
      <c r="L139" s="10"/>
      <c r="M139" s="10">
        <v>23398313</v>
      </c>
      <c r="N139" s="12">
        <v>45935572</v>
      </c>
      <c r="O139" s="12">
        <v>24271719</v>
      </c>
      <c r="P139" s="10">
        <v>27063063</v>
      </c>
      <c r="Q139" s="10">
        <v>24386057</v>
      </c>
      <c r="R139" s="12">
        <v>75720839</v>
      </c>
      <c r="S139" s="12">
        <v>10234635</v>
      </c>
      <c r="T139" s="10">
        <v>20115949</v>
      </c>
      <c r="U139" s="10">
        <v>22238090</v>
      </c>
      <c r="V139" s="10">
        <v>52588674</v>
      </c>
      <c r="W139" s="12">
        <v>210879335</v>
      </c>
      <c r="X139" s="12">
        <v>328349240</v>
      </c>
      <c r="Y139" s="10">
        <v>-117469905</v>
      </c>
      <c r="Z139" s="1">
        <v>-35.7759</v>
      </c>
      <c r="AA139" s="22">
        <v>328349240</v>
      </c>
    </row>
    <row r="140" spans="1:27" ht="12.75">
      <c r="A140" s="45" t="s">
        <v>38</v>
      </c>
      <c r="B140" s="46"/>
      <c r="C140" s="10"/>
      <c r="D140" s="11"/>
      <c r="E140" s="10">
        <v>21216000</v>
      </c>
      <c r="F140" s="12">
        <v>21311000</v>
      </c>
      <c r="G140" s="12">
        <v>617761</v>
      </c>
      <c r="H140" s="10">
        <v>1139766</v>
      </c>
      <c r="I140" s="10">
        <v>1068218</v>
      </c>
      <c r="J140" s="12">
        <v>2825745</v>
      </c>
      <c r="K140" s="12">
        <v>1225945</v>
      </c>
      <c r="L140" s="10"/>
      <c r="M140" s="10">
        <v>499836</v>
      </c>
      <c r="N140" s="12">
        <v>1725781</v>
      </c>
      <c r="O140" s="12">
        <v>2023348</v>
      </c>
      <c r="P140" s="10">
        <v>995804</v>
      </c>
      <c r="Q140" s="10">
        <v>1146174</v>
      </c>
      <c r="R140" s="12">
        <v>4165326</v>
      </c>
      <c r="S140" s="12">
        <v>1101240</v>
      </c>
      <c r="T140" s="10">
        <v>1007625</v>
      </c>
      <c r="U140" s="10">
        <v>771828</v>
      </c>
      <c r="V140" s="10">
        <v>2880693</v>
      </c>
      <c r="W140" s="12">
        <v>11597545</v>
      </c>
      <c r="X140" s="12">
        <v>21311000</v>
      </c>
      <c r="Y140" s="10">
        <v>-9713455</v>
      </c>
      <c r="Z140" s="1">
        <v>-45.5795</v>
      </c>
      <c r="AA140" s="22">
        <v>21311000</v>
      </c>
    </row>
    <row r="141" spans="1:27" ht="12.75">
      <c r="A141" s="45" t="s">
        <v>39</v>
      </c>
      <c r="B141" s="38"/>
      <c r="C141" s="10"/>
      <c r="D141" s="11"/>
      <c r="E141" s="10">
        <v>12720000</v>
      </c>
      <c r="F141" s="12">
        <v>10220000</v>
      </c>
      <c r="G141" s="12">
        <v>136545</v>
      </c>
      <c r="H141" s="10">
        <v>444231</v>
      </c>
      <c r="I141" s="10">
        <v>1205299</v>
      </c>
      <c r="J141" s="12">
        <v>1786075</v>
      </c>
      <c r="K141" s="12">
        <v>835858</v>
      </c>
      <c r="L141" s="10"/>
      <c r="M141" s="10">
        <v>1073998</v>
      </c>
      <c r="N141" s="12">
        <v>1909856</v>
      </c>
      <c r="O141" s="12"/>
      <c r="P141" s="10">
        <v>841431</v>
      </c>
      <c r="Q141" s="10">
        <v>91040</v>
      </c>
      <c r="R141" s="12">
        <v>932471</v>
      </c>
      <c r="S141" s="12"/>
      <c r="T141" s="10"/>
      <c r="U141" s="10">
        <v>1408288</v>
      </c>
      <c r="V141" s="10">
        <v>1408288</v>
      </c>
      <c r="W141" s="12">
        <v>6036690</v>
      </c>
      <c r="X141" s="12">
        <v>10220000</v>
      </c>
      <c r="Y141" s="10">
        <v>-4183310</v>
      </c>
      <c r="Z141" s="1">
        <v>-40.9326</v>
      </c>
      <c r="AA141" s="22">
        <v>10220000</v>
      </c>
    </row>
    <row r="142" spans="1:27" ht="12.75">
      <c r="A142" s="45" t="s">
        <v>40</v>
      </c>
      <c r="B142" s="38"/>
      <c r="C142" s="13"/>
      <c r="D142" s="14"/>
      <c r="E142" s="13">
        <v>3122070</v>
      </c>
      <c r="F142" s="15">
        <v>3122070</v>
      </c>
      <c r="G142" s="15">
        <v>54026</v>
      </c>
      <c r="H142" s="13">
        <v>155148</v>
      </c>
      <c r="I142" s="13">
        <v>7900</v>
      </c>
      <c r="J142" s="15">
        <v>217074</v>
      </c>
      <c r="K142" s="15">
        <v>369375</v>
      </c>
      <c r="L142" s="13"/>
      <c r="M142" s="13">
        <v>38063</v>
      </c>
      <c r="N142" s="15">
        <v>407438</v>
      </c>
      <c r="O142" s="15">
        <v>22300</v>
      </c>
      <c r="P142" s="13">
        <v>173426</v>
      </c>
      <c r="Q142" s="13">
        <v>175636</v>
      </c>
      <c r="R142" s="15">
        <v>371362</v>
      </c>
      <c r="S142" s="15"/>
      <c r="T142" s="13">
        <v>8500</v>
      </c>
      <c r="U142" s="13">
        <v>201955</v>
      </c>
      <c r="V142" s="13">
        <v>210455</v>
      </c>
      <c r="W142" s="15">
        <v>1206329</v>
      </c>
      <c r="X142" s="15">
        <v>3122070</v>
      </c>
      <c r="Y142" s="13">
        <v>-1915741</v>
      </c>
      <c r="Z142" s="2">
        <v>-61.3612</v>
      </c>
      <c r="AA142" s="23">
        <v>3122070</v>
      </c>
    </row>
    <row r="143" spans="1:27" ht="12.75">
      <c r="A143" s="45" t="s">
        <v>41</v>
      </c>
      <c r="B143" s="38"/>
      <c r="C143" s="16">
        <v>1049603</v>
      </c>
      <c r="D143" s="17"/>
      <c r="E143" s="16">
        <v>39732620</v>
      </c>
      <c r="F143" s="18">
        <v>39128520</v>
      </c>
      <c r="G143" s="18">
        <v>2907783</v>
      </c>
      <c r="H143" s="16">
        <v>1122625</v>
      </c>
      <c r="I143" s="16">
        <v>819463</v>
      </c>
      <c r="J143" s="18">
        <v>4849871</v>
      </c>
      <c r="K143" s="18">
        <v>4204265</v>
      </c>
      <c r="L143" s="16"/>
      <c r="M143" s="16">
        <v>4954930</v>
      </c>
      <c r="N143" s="18">
        <v>9159195</v>
      </c>
      <c r="O143" s="18">
        <v>3174156</v>
      </c>
      <c r="P143" s="16">
        <v>3703014</v>
      </c>
      <c r="Q143" s="16">
        <v>356739</v>
      </c>
      <c r="R143" s="18">
        <v>7233909</v>
      </c>
      <c r="S143" s="18">
        <v>3323641</v>
      </c>
      <c r="T143" s="16">
        <v>552089</v>
      </c>
      <c r="U143" s="16">
        <v>5013054</v>
      </c>
      <c r="V143" s="16">
        <v>8888784</v>
      </c>
      <c r="W143" s="18">
        <v>30131759</v>
      </c>
      <c r="X143" s="18">
        <v>39128520</v>
      </c>
      <c r="Y143" s="16">
        <v>-8996761</v>
      </c>
      <c r="Z143" s="3">
        <v>-22.9928</v>
      </c>
      <c r="AA143" s="24">
        <v>39128520</v>
      </c>
    </row>
    <row r="144" spans="1:27" ht="12.75">
      <c r="A144" s="47" t="s">
        <v>42</v>
      </c>
      <c r="B144" s="38"/>
      <c r="C144" s="10">
        <f aca="true" t="shared" si="26" ref="C144:Y144">SUM(C135:C143)</f>
        <v>1067768</v>
      </c>
      <c r="D144" s="11">
        <f t="shared" si="26"/>
        <v>0</v>
      </c>
      <c r="E144" s="10">
        <f t="shared" si="26"/>
        <v>2275498100</v>
      </c>
      <c r="F144" s="12">
        <f t="shared" si="26"/>
        <v>2279106989</v>
      </c>
      <c r="G144" s="12">
        <f t="shared" si="26"/>
        <v>223584089</v>
      </c>
      <c r="H144" s="10">
        <f t="shared" si="26"/>
        <v>166410312</v>
      </c>
      <c r="I144" s="10">
        <f t="shared" si="26"/>
        <v>86807578</v>
      </c>
      <c r="J144" s="12">
        <f t="shared" si="26"/>
        <v>476801979</v>
      </c>
      <c r="K144" s="12">
        <f t="shared" si="26"/>
        <v>214406078</v>
      </c>
      <c r="L144" s="10">
        <f t="shared" si="26"/>
        <v>0</v>
      </c>
      <c r="M144" s="10">
        <f t="shared" si="26"/>
        <v>262329218</v>
      </c>
      <c r="N144" s="12">
        <f t="shared" si="26"/>
        <v>476735296</v>
      </c>
      <c r="O144" s="12">
        <f t="shared" si="26"/>
        <v>205103161</v>
      </c>
      <c r="P144" s="10">
        <f t="shared" si="26"/>
        <v>190130266</v>
      </c>
      <c r="Q144" s="10">
        <f t="shared" si="26"/>
        <v>134991802</v>
      </c>
      <c r="R144" s="12">
        <f t="shared" si="26"/>
        <v>530225229</v>
      </c>
      <c r="S144" s="12">
        <f t="shared" si="26"/>
        <v>50403645</v>
      </c>
      <c r="T144" s="10">
        <f t="shared" si="26"/>
        <v>76044816</v>
      </c>
      <c r="U144" s="10">
        <f t="shared" si="26"/>
        <v>152581889</v>
      </c>
      <c r="V144" s="10">
        <f t="shared" si="26"/>
        <v>279030350</v>
      </c>
      <c r="W144" s="12">
        <f t="shared" si="26"/>
        <v>1762792854</v>
      </c>
      <c r="X144" s="12">
        <f t="shared" si="26"/>
        <v>2279106989</v>
      </c>
      <c r="Y144" s="10">
        <f t="shared" si="26"/>
        <v>-516314135</v>
      </c>
      <c r="Z144" s="1">
        <f>+IF(X144&lt;&gt;0,+(Y144/X144)*100,0)</f>
        <v>-22.654229814219573</v>
      </c>
      <c r="AA144" s="22">
        <f>SUM(AA135:AA143)</f>
        <v>2279106989</v>
      </c>
    </row>
    <row r="145" spans="1:27" ht="12.75">
      <c r="A145" s="48" t="s">
        <v>43</v>
      </c>
      <c r="B145" s="49"/>
      <c r="C145" s="10">
        <v>52012</v>
      </c>
      <c r="D145" s="11"/>
      <c r="E145" s="10">
        <v>93259910</v>
      </c>
      <c r="F145" s="12">
        <v>92103160</v>
      </c>
      <c r="G145" s="12">
        <v>1244291</v>
      </c>
      <c r="H145" s="10">
        <v>2753537</v>
      </c>
      <c r="I145" s="10">
        <v>3291192</v>
      </c>
      <c r="J145" s="12">
        <v>7289020</v>
      </c>
      <c r="K145" s="12">
        <v>4088700</v>
      </c>
      <c r="L145" s="10"/>
      <c r="M145" s="10">
        <v>4168541</v>
      </c>
      <c r="N145" s="12">
        <v>8257241</v>
      </c>
      <c r="O145" s="12">
        <v>6023754</v>
      </c>
      <c r="P145" s="10">
        <v>6106872</v>
      </c>
      <c r="Q145" s="10">
        <v>6873105</v>
      </c>
      <c r="R145" s="12">
        <v>19003731</v>
      </c>
      <c r="S145" s="12">
        <v>317227</v>
      </c>
      <c r="T145" s="10">
        <v>2766998</v>
      </c>
      <c r="U145" s="10">
        <v>14606426</v>
      </c>
      <c r="V145" s="10">
        <v>17690651</v>
      </c>
      <c r="W145" s="12">
        <v>52240643</v>
      </c>
      <c r="X145" s="12">
        <v>92103162</v>
      </c>
      <c r="Y145" s="10">
        <v>-39862519</v>
      </c>
      <c r="Z145" s="1">
        <v>-43.2803</v>
      </c>
      <c r="AA145" s="22">
        <v>92103160</v>
      </c>
    </row>
    <row r="146" spans="1:27" ht="12.75">
      <c r="A146" s="48" t="s">
        <v>44</v>
      </c>
      <c r="B146" s="38"/>
      <c r="C146" s="16"/>
      <c r="D146" s="17"/>
      <c r="E146" s="16">
        <v>34009495</v>
      </c>
      <c r="F146" s="18">
        <v>33789882</v>
      </c>
      <c r="G146" s="18">
        <v>1000087</v>
      </c>
      <c r="H146" s="16">
        <v>1456227</v>
      </c>
      <c r="I146" s="16">
        <v>376952</v>
      </c>
      <c r="J146" s="18">
        <v>2833266</v>
      </c>
      <c r="K146" s="18">
        <v>2028644</v>
      </c>
      <c r="L146" s="16"/>
      <c r="M146" s="16">
        <v>4536962</v>
      </c>
      <c r="N146" s="18">
        <v>6565606</v>
      </c>
      <c r="O146" s="18">
        <v>2447613</v>
      </c>
      <c r="P146" s="16">
        <v>1304492</v>
      </c>
      <c r="Q146" s="16">
        <v>1756801</v>
      </c>
      <c r="R146" s="18">
        <v>5508906</v>
      </c>
      <c r="S146" s="18">
        <v>144976</v>
      </c>
      <c r="T146" s="16">
        <v>13579571</v>
      </c>
      <c r="U146" s="16">
        <v>-6317222</v>
      </c>
      <c r="V146" s="16">
        <v>7407325</v>
      </c>
      <c r="W146" s="18">
        <v>22315103</v>
      </c>
      <c r="X146" s="18">
        <v>33789882</v>
      </c>
      <c r="Y146" s="16">
        <v>-11474779</v>
      </c>
      <c r="Z146" s="3">
        <v>-33.9592</v>
      </c>
      <c r="AA146" s="24">
        <v>33789882</v>
      </c>
    </row>
    <row r="147" spans="1:27" ht="12.75">
      <c r="A147" s="47" t="s">
        <v>45</v>
      </c>
      <c r="B147" s="38"/>
      <c r="C147" s="19">
        <f aca="true" t="shared" si="27" ref="C147:Y147">SUM(C145:C146)</f>
        <v>52012</v>
      </c>
      <c r="D147" s="20">
        <f t="shared" si="27"/>
        <v>0</v>
      </c>
      <c r="E147" s="19">
        <f t="shared" si="27"/>
        <v>127269405</v>
      </c>
      <c r="F147" s="21">
        <f t="shared" si="27"/>
        <v>125893042</v>
      </c>
      <c r="G147" s="21">
        <f t="shared" si="27"/>
        <v>2244378</v>
      </c>
      <c r="H147" s="19">
        <f t="shared" si="27"/>
        <v>4209764</v>
      </c>
      <c r="I147" s="19">
        <f t="shared" si="27"/>
        <v>3668144</v>
      </c>
      <c r="J147" s="21">
        <f t="shared" si="27"/>
        <v>10122286</v>
      </c>
      <c r="K147" s="21">
        <f t="shared" si="27"/>
        <v>6117344</v>
      </c>
      <c r="L147" s="19">
        <f t="shared" si="27"/>
        <v>0</v>
      </c>
      <c r="M147" s="19">
        <f t="shared" si="27"/>
        <v>8705503</v>
      </c>
      <c r="N147" s="21">
        <f t="shared" si="27"/>
        <v>14822847</v>
      </c>
      <c r="O147" s="21">
        <f t="shared" si="27"/>
        <v>8471367</v>
      </c>
      <c r="P147" s="19">
        <f t="shared" si="27"/>
        <v>7411364</v>
      </c>
      <c r="Q147" s="19">
        <f t="shared" si="27"/>
        <v>8629906</v>
      </c>
      <c r="R147" s="21">
        <f t="shared" si="27"/>
        <v>24512637</v>
      </c>
      <c r="S147" s="21">
        <f t="shared" si="27"/>
        <v>462203</v>
      </c>
      <c r="T147" s="19">
        <f t="shared" si="27"/>
        <v>16346569</v>
      </c>
      <c r="U147" s="19">
        <f t="shared" si="27"/>
        <v>8289204</v>
      </c>
      <c r="V147" s="19">
        <f t="shared" si="27"/>
        <v>25097976</v>
      </c>
      <c r="W147" s="21">
        <f t="shared" si="27"/>
        <v>74555746</v>
      </c>
      <c r="X147" s="21">
        <f t="shared" si="27"/>
        <v>125893044</v>
      </c>
      <c r="Y147" s="19">
        <f t="shared" si="27"/>
        <v>-51337298</v>
      </c>
      <c r="Z147" s="4">
        <f>+IF(X147&lt;&gt;0,+(Y147/X147)*100,0)</f>
        <v>-40.77850242464548</v>
      </c>
      <c r="AA147" s="25">
        <f>SUM(AA145:AA146)</f>
        <v>125893042</v>
      </c>
    </row>
    <row r="148" spans="1:27" ht="12.75">
      <c r="A148" s="50" t="s">
        <v>91</v>
      </c>
      <c r="B148" s="38"/>
      <c r="C148" s="10"/>
      <c r="D148" s="11"/>
      <c r="E148" s="10">
        <v>261840</v>
      </c>
      <c r="F148" s="12">
        <v>261840</v>
      </c>
      <c r="G148" s="12"/>
      <c r="H148" s="10"/>
      <c r="I148" s="10"/>
      <c r="J148" s="12"/>
      <c r="K148" s="12"/>
      <c r="L148" s="10"/>
      <c r="M148" s="10"/>
      <c r="N148" s="12"/>
      <c r="O148" s="12"/>
      <c r="P148" s="10"/>
      <c r="Q148" s="10"/>
      <c r="R148" s="12"/>
      <c r="S148" s="12"/>
      <c r="T148" s="10"/>
      <c r="U148" s="10"/>
      <c r="V148" s="10"/>
      <c r="W148" s="12"/>
      <c r="X148" s="12">
        <v>261840</v>
      </c>
      <c r="Y148" s="10">
        <v>-261840</v>
      </c>
      <c r="Z148" s="1">
        <v>-100</v>
      </c>
      <c r="AA148" s="22">
        <v>261840</v>
      </c>
    </row>
    <row r="149" spans="1:27" ht="12.75">
      <c r="A149" s="48" t="s">
        <v>46</v>
      </c>
      <c r="B149" s="38"/>
      <c r="C149" s="13"/>
      <c r="D149" s="14"/>
      <c r="E149" s="13"/>
      <c r="F149" s="15"/>
      <c r="G149" s="15"/>
      <c r="H149" s="13"/>
      <c r="I149" s="13"/>
      <c r="J149" s="15"/>
      <c r="K149" s="15"/>
      <c r="L149" s="13"/>
      <c r="M149" s="13"/>
      <c r="N149" s="15"/>
      <c r="O149" s="15"/>
      <c r="P149" s="13"/>
      <c r="Q149" s="13"/>
      <c r="R149" s="15"/>
      <c r="S149" s="15"/>
      <c r="T149" s="13"/>
      <c r="U149" s="13"/>
      <c r="V149" s="13"/>
      <c r="W149" s="15"/>
      <c r="X149" s="15"/>
      <c r="Y149" s="13"/>
      <c r="Z149" s="2"/>
      <c r="AA149" s="23"/>
    </row>
    <row r="150" spans="1:27" ht="12.75">
      <c r="A150" s="48" t="s">
        <v>47</v>
      </c>
      <c r="B150" s="38"/>
      <c r="C150" s="16"/>
      <c r="D150" s="17"/>
      <c r="E150" s="16"/>
      <c r="F150" s="18"/>
      <c r="G150" s="18"/>
      <c r="H150" s="16"/>
      <c r="I150" s="16"/>
      <c r="J150" s="18"/>
      <c r="K150" s="18"/>
      <c r="L150" s="16"/>
      <c r="M150" s="16"/>
      <c r="N150" s="18"/>
      <c r="O150" s="18"/>
      <c r="P150" s="16"/>
      <c r="Q150" s="16"/>
      <c r="R150" s="18"/>
      <c r="S150" s="18"/>
      <c r="T150" s="16"/>
      <c r="U150" s="16"/>
      <c r="V150" s="16"/>
      <c r="W150" s="18"/>
      <c r="X150" s="18"/>
      <c r="Y150" s="16"/>
      <c r="Z150" s="3"/>
      <c r="AA150" s="24"/>
    </row>
    <row r="151" spans="1:27" ht="12.75">
      <c r="A151" s="47" t="s">
        <v>48</v>
      </c>
      <c r="B151" s="38"/>
      <c r="C151" s="10">
        <f aca="true" t="shared" si="28" ref="C151:Y151">SUM(C149:C150)</f>
        <v>0</v>
      </c>
      <c r="D151" s="11">
        <f t="shared" si="28"/>
        <v>0</v>
      </c>
      <c r="E151" s="10">
        <f t="shared" si="28"/>
        <v>0</v>
      </c>
      <c r="F151" s="12">
        <f t="shared" si="28"/>
        <v>0</v>
      </c>
      <c r="G151" s="12">
        <f t="shared" si="28"/>
        <v>0</v>
      </c>
      <c r="H151" s="10">
        <f t="shared" si="28"/>
        <v>0</v>
      </c>
      <c r="I151" s="10">
        <f t="shared" si="28"/>
        <v>0</v>
      </c>
      <c r="J151" s="12">
        <f t="shared" si="28"/>
        <v>0</v>
      </c>
      <c r="K151" s="12">
        <f t="shared" si="28"/>
        <v>0</v>
      </c>
      <c r="L151" s="10">
        <f t="shared" si="28"/>
        <v>0</v>
      </c>
      <c r="M151" s="10">
        <f t="shared" si="28"/>
        <v>0</v>
      </c>
      <c r="N151" s="12">
        <f t="shared" si="28"/>
        <v>0</v>
      </c>
      <c r="O151" s="12">
        <f t="shared" si="28"/>
        <v>0</v>
      </c>
      <c r="P151" s="10">
        <f t="shared" si="28"/>
        <v>0</v>
      </c>
      <c r="Q151" s="10">
        <f t="shared" si="28"/>
        <v>0</v>
      </c>
      <c r="R151" s="12">
        <f t="shared" si="28"/>
        <v>0</v>
      </c>
      <c r="S151" s="12">
        <f t="shared" si="28"/>
        <v>0</v>
      </c>
      <c r="T151" s="10">
        <f t="shared" si="28"/>
        <v>0</v>
      </c>
      <c r="U151" s="10">
        <f t="shared" si="28"/>
        <v>0</v>
      </c>
      <c r="V151" s="10">
        <f t="shared" si="28"/>
        <v>0</v>
      </c>
      <c r="W151" s="12">
        <f t="shared" si="28"/>
        <v>0</v>
      </c>
      <c r="X151" s="12">
        <f t="shared" si="28"/>
        <v>0</v>
      </c>
      <c r="Y151" s="10">
        <f t="shared" si="28"/>
        <v>0</v>
      </c>
      <c r="Z151" s="1">
        <f>+IF(X151&lt;&gt;0,+(Y151/X151)*100,0)</f>
        <v>0</v>
      </c>
      <c r="AA151" s="22">
        <f>SUM(AA149:AA150)</f>
        <v>0</v>
      </c>
    </row>
    <row r="152" spans="1:27" ht="12.75">
      <c r="A152" s="48" t="s">
        <v>49</v>
      </c>
      <c r="B152" s="49"/>
      <c r="C152" s="10">
        <v>210912</v>
      </c>
      <c r="D152" s="11"/>
      <c r="E152" s="10">
        <v>239735150</v>
      </c>
      <c r="F152" s="12">
        <v>222972239</v>
      </c>
      <c r="G152" s="12">
        <v>9987320</v>
      </c>
      <c r="H152" s="10">
        <v>16242927</v>
      </c>
      <c r="I152" s="10">
        <v>14246283</v>
      </c>
      <c r="J152" s="12">
        <v>40476530</v>
      </c>
      <c r="K152" s="12">
        <v>29008152</v>
      </c>
      <c r="L152" s="10"/>
      <c r="M152" s="10">
        <v>27266117</v>
      </c>
      <c r="N152" s="12">
        <v>56274269</v>
      </c>
      <c r="O152" s="12">
        <v>14713977</v>
      </c>
      <c r="P152" s="10">
        <v>26726919</v>
      </c>
      <c r="Q152" s="10">
        <v>32004395</v>
      </c>
      <c r="R152" s="12">
        <v>73445291</v>
      </c>
      <c r="S152" s="12">
        <v>1520018</v>
      </c>
      <c r="T152" s="10">
        <v>6133373</v>
      </c>
      <c r="U152" s="10">
        <v>26546243</v>
      </c>
      <c r="V152" s="10">
        <v>34199634</v>
      </c>
      <c r="W152" s="12">
        <v>204395724</v>
      </c>
      <c r="X152" s="12">
        <v>222972239</v>
      </c>
      <c r="Y152" s="10">
        <v>-18576515</v>
      </c>
      <c r="Z152" s="1">
        <v>-8.3313</v>
      </c>
      <c r="AA152" s="22">
        <v>222972239</v>
      </c>
    </row>
    <row r="153" spans="1:27" ht="12.75">
      <c r="A153" s="48" t="s">
        <v>50</v>
      </c>
      <c r="B153" s="38"/>
      <c r="C153" s="16"/>
      <c r="D153" s="17"/>
      <c r="E153" s="16">
        <v>38578270</v>
      </c>
      <c r="F153" s="18">
        <v>83882141</v>
      </c>
      <c r="G153" s="18">
        <v>8351106</v>
      </c>
      <c r="H153" s="16">
        <v>10805040</v>
      </c>
      <c r="I153" s="16">
        <v>5776714</v>
      </c>
      <c r="J153" s="18">
        <v>24932860</v>
      </c>
      <c r="K153" s="18">
        <v>6160923</v>
      </c>
      <c r="L153" s="16"/>
      <c r="M153" s="16">
        <v>6430149</v>
      </c>
      <c r="N153" s="18">
        <v>12591072</v>
      </c>
      <c r="O153" s="18">
        <v>6029672</v>
      </c>
      <c r="P153" s="16">
        <v>3390040</v>
      </c>
      <c r="Q153" s="16">
        <v>2261079</v>
      </c>
      <c r="R153" s="18">
        <v>11680791</v>
      </c>
      <c r="S153" s="18">
        <v>327326</v>
      </c>
      <c r="T153" s="16">
        <v>3977349</v>
      </c>
      <c r="U153" s="16">
        <v>6282891</v>
      </c>
      <c r="V153" s="16">
        <v>10587566</v>
      </c>
      <c r="W153" s="18">
        <v>59792289</v>
      </c>
      <c r="X153" s="18">
        <v>83882141</v>
      </c>
      <c r="Y153" s="16">
        <v>-24089852</v>
      </c>
      <c r="Z153" s="3">
        <v>-28.7187</v>
      </c>
      <c r="AA153" s="24">
        <v>83882141</v>
      </c>
    </row>
    <row r="154" spans="1:27" ht="12.75">
      <c r="A154" s="47" t="s">
        <v>92</v>
      </c>
      <c r="B154" s="38"/>
      <c r="C154" s="19">
        <f aca="true" t="shared" si="29" ref="C154:Y154">SUM(C152:C153)</f>
        <v>210912</v>
      </c>
      <c r="D154" s="20">
        <f t="shared" si="29"/>
        <v>0</v>
      </c>
      <c r="E154" s="19">
        <f t="shared" si="29"/>
        <v>278313420</v>
      </c>
      <c r="F154" s="21">
        <f t="shared" si="29"/>
        <v>306854380</v>
      </c>
      <c r="G154" s="21">
        <f t="shared" si="29"/>
        <v>18338426</v>
      </c>
      <c r="H154" s="19">
        <f t="shared" si="29"/>
        <v>27047967</v>
      </c>
      <c r="I154" s="19">
        <f t="shared" si="29"/>
        <v>20022997</v>
      </c>
      <c r="J154" s="21">
        <f t="shared" si="29"/>
        <v>65409390</v>
      </c>
      <c r="K154" s="21">
        <f t="shared" si="29"/>
        <v>35169075</v>
      </c>
      <c r="L154" s="19">
        <f t="shared" si="29"/>
        <v>0</v>
      </c>
      <c r="M154" s="19">
        <f t="shared" si="29"/>
        <v>33696266</v>
      </c>
      <c r="N154" s="21">
        <f t="shared" si="29"/>
        <v>68865341</v>
      </c>
      <c r="O154" s="21">
        <f t="shared" si="29"/>
        <v>20743649</v>
      </c>
      <c r="P154" s="19">
        <f t="shared" si="29"/>
        <v>30116959</v>
      </c>
      <c r="Q154" s="19">
        <f t="shared" si="29"/>
        <v>34265474</v>
      </c>
      <c r="R154" s="21">
        <f t="shared" si="29"/>
        <v>85126082</v>
      </c>
      <c r="S154" s="21">
        <f t="shared" si="29"/>
        <v>1847344</v>
      </c>
      <c r="T154" s="19">
        <f t="shared" si="29"/>
        <v>10110722</v>
      </c>
      <c r="U154" s="19">
        <f t="shared" si="29"/>
        <v>32829134</v>
      </c>
      <c r="V154" s="19">
        <f t="shared" si="29"/>
        <v>44787200</v>
      </c>
      <c r="W154" s="21">
        <f t="shared" si="29"/>
        <v>264188013</v>
      </c>
      <c r="X154" s="21">
        <f t="shared" si="29"/>
        <v>306854380</v>
      </c>
      <c r="Y154" s="19">
        <f t="shared" si="29"/>
        <v>-42666367</v>
      </c>
      <c r="Z154" s="4">
        <f>+IF(X154&lt;&gt;0,+(Y154/X154)*100,0)</f>
        <v>-13.904434735459862</v>
      </c>
      <c r="AA154" s="25">
        <f>SUM(AA152:AA153)</f>
        <v>306854380</v>
      </c>
    </row>
    <row r="155" spans="1:27" ht="12.75">
      <c r="A155" s="50" t="s">
        <v>51</v>
      </c>
      <c r="B155" s="38"/>
      <c r="C155" s="10"/>
      <c r="D155" s="11"/>
      <c r="E155" s="10"/>
      <c r="F155" s="12"/>
      <c r="G155" s="12"/>
      <c r="H155" s="10"/>
      <c r="I155" s="10"/>
      <c r="J155" s="12"/>
      <c r="K155" s="12"/>
      <c r="L155" s="10"/>
      <c r="M155" s="10"/>
      <c r="N155" s="12"/>
      <c r="O155" s="12"/>
      <c r="P155" s="10"/>
      <c r="Q155" s="10"/>
      <c r="R155" s="12"/>
      <c r="S155" s="12"/>
      <c r="T155" s="10"/>
      <c r="U155" s="10"/>
      <c r="V155" s="10"/>
      <c r="W155" s="12"/>
      <c r="X155" s="12"/>
      <c r="Y155" s="10"/>
      <c r="Z155" s="1"/>
      <c r="AA155" s="22"/>
    </row>
    <row r="156" spans="1:27" ht="12.75">
      <c r="A156" s="48" t="s">
        <v>52</v>
      </c>
      <c r="B156" s="38"/>
      <c r="C156" s="13"/>
      <c r="D156" s="14"/>
      <c r="E156" s="13"/>
      <c r="F156" s="15"/>
      <c r="G156" s="15"/>
      <c r="H156" s="13"/>
      <c r="I156" s="13"/>
      <c r="J156" s="15"/>
      <c r="K156" s="15"/>
      <c r="L156" s="13"/>
      <c r="M156" s="13"/>
      <c r="N156" s="15"/>
      <c r="O156" s="15"/>
      <c r="P156" s="13"/>
      <c r="Q156" s="13"/>
      <c r="R156" s="15"/>
      <c r="S156" s="15"/>
      <c r="T156" s="13"/>
      <c r="U156" s="13"/>
      <c r="V156" s="13"/>
      <c r="W156" s="15"/>
      <c r="X156" s="15"/>
      <c r="Y156" s="13"/>
      <c r="Z156" s="2"/>
      <c r="AA156" s="23"/>
    </row>
    <row r="157" spans="1:27" ht="12.75">
      <c r="A157" s="48" t="s">
        <v>53</v>
      </c>
      <c r="B157" s="38"/>
      <c r="C157" s="16"/>
      <c r="D157" s="17"/>
      <c r="E157" s="16">
        <v>79105130</v>
      </c>
      <c r="F157" s="18">
        <v>86976130</v>
      </c>
      <c r="G157" s="18">
        <v>4454072</v>
      </c>
      <c r="H157" s="16">
        <v>15070948</v>
      </c>
      <c r="I157" s="16">
        <v>-2984079</v>
      </c>
      <c r="J157" s="18">
        <v>16540941</v>
      </c>
      <c r="K157" s="18">
        <v>9722651</v>
      </c>
      <c r="L157" s="16"/>
      <c r="M157" s="16">
        <v>1247607</v>
      </c>
      <c r="N157" s="18">
        <v>10970258</v>
      </c>
      <c r="O157" s="18">
        <v>8898747</v>
      </c>
      <c r="P157" s="16">
        <v>5506559</v>
      </c>
      <c r="Q157" s="16">
        <v>3970556</v>
      </c>
      <c r="R157" s="18">
        <v>18375862</v>
      </c>
      <c r="S157" s="18">
        <v>4095974</v>
      </c>
      <c r="T157" s="16">
        <v>5635920</v>
      </c>
      <c r="U157" s="16">
        <v>6808628</v>
      </c>
      <c r="V157" s="16">
        <v>16540522</v>
      </c>
      <c r="W157" s="18">
        <v>62427583</v>
      </c>
      <c r="X157" s="18">
        <v>86976130</v>
      </c>
      <c r="Y157" s="16">
        <v>-24548547</v>
      </c>
      <c r="Z157" s="3">
        <v>-28.2245</v>
      </c>
      <c r="AA157" s="24">
        <v>86976130</v>
      </c>
    </row>
    <row r="158" spans="1:27" ht="12.75">
      <c r="A158" s="47" t="s">
        <v>54</v>
      </c>
      <c r="B158" s="38"/>
      <c r="C158" s="10">
        <f aca="true" t="shared" si="30" ref="C158:Y158">SUM(C156:C157)</f>
        <v>0</v>
      </c>
      <c r="D158" s="11">
        <f t="shared" si="30"/>
        <v>0</v>
      </c>
      <c r="E158" s="10">
        <f t="shared" si="30"/>
        <v>79105130</v>
      </c>
      <c r="F158" s="12">
        <f t="shared" si="30"/>
        <v>86976130</v>
      </c>
      <c r="G158" s="12">
        <f t="shared" si="30"/>
        <v>4454072</v>
      </c>
      <c r="H158" s="10">
        <f t="shared" si="30"/>
        <v>15070948</v>
      </c>
      <c r="I158" s="10">
        <f t="shared" si="30"/>
        <v>-2984079</v>
      </c>
      <c r="J158" s="12">
        <f t="shared" si="30"/>
        <v>16540941</v>
      </c>
      <c r="K158" s="12">
        <f t="shared" si="30"/>
        <v>9722651</v>
      </c>
      <c r="L158" s="10">
        <f t="shared" si="30"/>
        <v>0</v>
      </c>
      <c r="M158" s="10">
        <f t="shared" si="30"/>
        <v>1247607</v>
      </c>
      <c r="N158" s="12">
        <f t="shared" si="30"/>
        <v>10970258</v>
      </c>
      <c r="O158" s="12">
        <f t="shared" si="30"/>
        <v>8898747</v>
      </c>
      <c r="P158" s="10">
        <f t="shared" si="30"/>
        <v>5506559</v>
      </c>
      <c r="Q158" s="10">
        <f t="shared" si="30"/>
        <v>3970556</v>
      </c>
      <c r="R158" s="12">
        <f t="shared" si="30"/>
        <v>18375862</v>
      </c>
      <c r="S158" s="12">
        <f t="shared" si="30"/>
        <v>4095974</v>
      </c>
      <c r="T158" s="10">
        <f t="shared" si="30"/>
        <v>5635920</v>
      </c>
      <c r="U158" s="10">
        <f t="shared" si="30"/>
        <v>6808628</v>
      </c>
      <c r="V158" s="10">
        <f t="shared" si="30"/>
        <v>16540522</v>
      </c>
      <c r="W158" s="12">
        <f t="shared" si="30"/>
        <v>62427583</v>
      </c>
      <c r="X158" s="12">
        <f t="shared" si="30"/>
        <v>86976130</v>
      </c>
      <c r="Y158" s="10">
        <f t="shared" si="30"/>
        <v>-24548547</v>
      </c>
      <c r="Z158" s="1">
        <f>+IF(X158&lt;&gt;0,+(Y158/X158)*100,0)</f>
        <v>-28.224464574360802</v>
      </c>
      <c r="AA158" s="22">
        <f>SUM(AA156:AA157)</f>
        <v>86976130</v>
      </c>
    </row>
    <row r="159" spans="1:27" ht="12.75">
      <c r="A159" s="51" t="s">
        <v>55</v>
      </c>
      <c r="B159" s="38"/>
      <c r="C159" s="13"/>
      <c r="D159" s="14"/>
      <c r="E159" s="13">
        <v>12578930</v>
      </c>
      <c r="F159" s="15">
        <v>12261930</v>
      </c>
      <c r="G159" s="15">
        <v>402734</v>
      </c>
      <c r="H159" s="13">
        <v>382186</v>
      </c>
      <c r="I159" s="13">
        <v>-61580</v>
      </c>
      <c r="J159" s="15">
        <v>723340</v>
      </c>
      <c r="K159" s="15">
        <v>552669</v>
      </c>
      <c r="L159" s="13"/>
      <c r="M159" s="13">
        <v>1010480</v>
      </c>
      <c r="N159" s="15">
        <v>1563149</v>
      </c>
      <c r="O159" s="15">
        <v>472323</v>
      </c>
      <c r="P159" s="13">
        <v>1031942</v>
      </c>
      <c r="Q159" s="13">
        <v>-6906</v>
      </c>
      <c r="R159" s="15">
        <v>1497359</v>
      </c>
      <c r="S159" s="15">
        <v>563395</v>
      </c>
      <c r="T159" s="13">
        <v>479587</v>
      </c>
      <c r="U159" s="13">
        <v>762693</v>
      </c>
      <c r="V159" s="13">
        <v>1805675</v>
      </c>
      <c r="W159" s="15">
        <v>5589523</v>
      </c>
      <c r="X159" s="15">
        <v>12261930</v>
      </c>
      <c r="Y159" s="13">
        <v>-6672407</v>
      </c>
      <c r="Z159" s="2">
        <v>-54.4156</v>
      </c>
      <c r="AA159" s="23">
        <v>12261930</v>
      </c>
    </row>
    <row r="160" spans="1:27" ht="12.75">
      <c r="A160" s="50" t="s">
        <v>56</v>
      </c>
      <c r="B160" s="38"/>
      <c r="C160" s="10"/>
      <c r="D160" s="11"/>
      <c r="E160" s="10">
        <v>7230190</v>
      </c>
      <c r="F160" s="12">
        <v>6736160</v>
      </c>
      <c r="G160" s="12">
        <v>105048</v>
      </c>
      <c r="H160" s="10">
        <v>249427</v>
      </c>
      <c r="I160" s="10">
        <v>157014</v>
      </c>
      <c r="J160" s="12">
        <v>511489</v>
      </c>
      <c r="K160" s="12">
        <v>235986</v>
      </c>
      <c r="L160" s="10"/>
      <c r="M160" s="10">
        <v>178220</v>
      </c>
      <c r="N160" s="12">
        <v>414206</v>
      </c>
      <c r="O160" s="12">
        <v>173991</v>
      </c>
      <c r="P160" s="10">
        <v>93559</v>
      </c>
      <c r="Q160" s="10">
        <v>147563</v>
      </c>
      <c r="R160" s="12">
        <v>415113</v>
      </c>
      <c r="S160" s="12">
        <v>20033</v>
      </c>
      <c r="T160" s="10">
        <v>28435</v>
      </c>
      <c r="U160" s="10">
        <v>59507</v>
      </c>
      <c r="V160" s="10">
        <v>107975</v>
      </c>
      <c r="W160" s="12">
        <v>1448783</v>
      </c>
      <c r="X160" s="12">
        <v>6736160</v>
      </c>
      <c r="Y160" s="10">
        <v>-5287377</v>
      </c>
      <c r="Z160" s="1">
        <v>-78.4924</v>
      </c>
      <c r="AA160" s="22">
        <v>6736160</v>
      </c>
    </row>
    <row r="161" spans="1:27" ht="12.75">
      <c r="A161" s="50" t="s">
        <v>57</v>
      </c>
      <c r="B161" s="38"/>
      <c r="C161" s="10">
        <v>89038</v>
      </c>
      <c r="D161" s="11"/>
      <c r="E161" s="10">
        <v>72385220</v>
      </c>
      <c r="F161" s="12">
        <v>71321662</v>
      </c>
      <c r="G161" s="12">
        <v>1066916</v>
      </c>
      <c r="H161" s="10">
        <v>2600228</v>
      </c>
      <c r="I161" s="10">
        <v>563893</v>
      </c>
      <c r="J161" s="12">
        <v>4231037</v>
      </c>
      <c r="K161" s="12">
        <v>3827659</v>
      </c>
      <c r="L161" s="10"/>
      <c r="M161" s="10">
        <v>5095401</v>
      </c>
      <c r="N161" s="12">
        <v>8923060</v>
      </c>
      <c r="O161" s="12">
        <v>2143505</v>
      </c>
      <c r="P161" s="10">
        <v>3558810</v>
      </c>
      <c r="Q161" s="10">
        <v>1952438</v>
      </c>
      <c r="R161" s="12">
        <v>7654753</v>
      </c>
      <c r="S161" s="12">
        <v>282155</v>
      </c>
      <c r="T161" s="10">
        <v>-638546</v>
      </c>
      <c r="U161" s="10">
        <v>9654897</v>
      </c>
      <c r="V161" s="10">
        <v>9298506</v>
      </c>
      <c r="W161" s="12">
        <v>30107356</v>
      </c>
      <c r="X161" s="12">
        <v>71321658</v>
      </c>
      <c r="Y161" s="10">
        <v>-41214302</v>
      </c>
      <c r="Z161" s="1">
        <v>-57.7865</v>
      </c>
      <c r="AA161" s="22">
        <v>71321662</v>
      </c>
    </row>
    <row r="162" spans="1:27" ht="12.75">
      <c r="A162" s="51" t="s">
        <v>58</v>
      </c>
      <c r="B162" s="49"/>
      <c r="C162" s="10"/>
      <c r="D162" s="11"/>
      <c r="E162" s="10">
        <v>530685909</v>
      </c>
      <c r="F162" s="12">
        <v>516753916</v>
      </c>
      <c r="G162" s="12">
        <v>29665613</v>
      </c>
      <c r="H162" s="10">
        <v>39962389</v>
      </c>
      <c r="I162" s="10">
        <v>67674964</v>
      </c>
      <c r="J162" s="12">
        <v>137302966</v>
      </c>
      <c r="K162" s="12">
        <v>27375974</v>
      </c>
      <c r="L162" s="10"/>
      <c r="M162" s="10">
        <v>43774380</v>
      </c>
      <c r="N162" s="12">
        <v>71150354</v>
      </c>
      <c r="O162" s="12">
        <v>45400128</v>
      </c>
      <c r="P162" s="10">
        <v>35606321</v>
      </c>
      <c r="Q162" s="10">
        <v>56878065</v>
      </c>
      <c r="R162" s="12">
        <v>137884514</v>
      </c>
      <c r="S162" s="12">
        <v>7032953</v>
      </c>
      <c r="T162" s="10">
        <v>34851337</v>
      </c>
      <c r="U162" s="10">
        <v>40496419</v>
      </c>
      <c r="V162" s="10">
        <v>82380709</v>
      </c>
      <c r="W162" s="12">
        <v>428718543</v>
      </c>
      <c r="X162" s="12">
        <v>516753914</v>
      </c>
      <c r="Y162" s="10">
        <v>-88035371</v>
      </c>
      <c r="Z162" s="1">
        <v>-17.0362</v>
      </c>
      <c r="AA162" s="22">
        <v>516753916</v>
      </c>
    </row>
    <row r="163" spans="1:27" ht="12.75">
      <c r="A163" s="50" t="s">
        <v>59</v>
      </c>
      <c r="B163" s="38"/>
      <c r="C163" s="10"/>
      <c r="D163" s="11"/>
      <c r="E163" s="10"/>
      <c r="F163" s="12"/>
      <c r="G163" s="12"/>
      <c r="H163" s="10"/>
      <c r="I163" s="10"/>
      <c r="J163" s="12"/>
      <c r="K163" s="12"/>
      <c r="L163" s="10"/>
      <c r="M163" s="10"/>
      <c r="N163" s="12"/>
      <c r="O163" s="12"/>
      <c r="P163" s="10"/>
      <c r="Q163" s="10"/>
      <c r="R163" s="12"/>
      <c r="S163" s="12"/>
      <c r="T163" s="10"/>
      <c r="U163" s="10"/>
      <c r="V163" s="10"/>
      <c r="W163" s="12"/>
      <c r="X163" s="12"/>
      <c r="Y163" s="10"/>
      <c r="Z163" s="1"/>
      <c r="AA163" s="22"/>
    </row>
    <row r="164" spans="1:27" ht="12.75">
      <c r="A164" s="50" t="s">
        <v>60</v>
      </c>
      <c r="B164" s="38"/>
      <c r="C164" s="16"/>
      <c r="D164" s="17"/>
      <c r="E164" s="16"/>
      <c r="F164" s="18"/>
      <c r="G164" s="18"/>
      <c r="H164" s="16"/>
      <c r="I164" s="16"/>
      <c r="J164" s="18"/>
      <c r="K164" s="18"/>
      <c r="L164" s="16"/>
      <c r="M164" s="16"/>
      <c r="N164" s="18"/>
      <c r="O164" s="18"/>
      <c r="P164" s="16"/>
      <c r="Q164" s="16"/>
      <c r="R164" s="18"/>
      <c r="S164" s="18"/>
      <c r="T164" s="16"/>
      <c r="U164" s="16"/>
      <c r="V164" s="16"/>
      <c r="W164" s="18"/>
      <c r="X164" s="18"/>
      <c r="Y164" s="16"/>
      <c r="Z164" s="3"/>
      <c r="AA164" s="24"/>
    </row>
    <row r="165" spans="1:27" ht="4.5" customHeight="1">
      <c r="A165" s="67"/>
      <c r="B165" s="38"/>
      <c r="C165" s="10"/>
      <c r="D165" s="11"/>
      <c r="E165" s="10"/>
      <c r="F165" s="12"/>
      <c r="G165" s="12"/>
      <c r="H165" s="10"/>
      <c r="I165" s="10"/>
      <c r="J165" s="12"/>
      <c r="K165" s="12"/>
      <c r="L165" s="10"/>
      <c r="M165" s="10"/>
      <c r="N165" s="12"/>
      <c r="O165" s="12"/>
      <c r="P165" s="10"/>
      <c r="Q165" s="10"/>
      <c r="R165" s="12"/>
      <c r="S165" s="12"/>
      <c r="T165" s="10"/>
      <c r="U165" s="10"/>
      <c r="V165" s="10"/>
      <c r="W165" s="12"/>
      <c r="X165" s="12"/>
      <c r="Y165" s="10"/>
      <c r="Z165" s="1"/>
      <c r="AA165" s="22"/>
    </row>
    <row r="166" spans="1:27" ht="12.75">
      <c r="A166" s="37" t="s">
        <v>70</v>
      </c>
      <c r="B166" s="38"/>
      <c r="C166" s="39"/>
      <c r="D166" s="40"/>
      <c r="E166" s="39"/>
      <c r="F166" s="41"/>
      <c r="G166" s="41"/>
      <c r="H166" s="39"/>
      <c r="I166" s="39"/>
      <c r="J166" s="41"/>
      <c r="K166" s="41"/>
      <c r="L166" s="39"/>
      <c r="M166" s="39"/>
      <c r="N166" s="41"/>
      <c r="O166" s="41"/>
      <c r="P166" s="39"/>
      <c r="Q166" s="39"/>
      <c r="R166" s="41"/>
      <c r="S166" s="41"/>
      <c r="T166" s="39"/>
      <c r="U166" s="39"/>
      <c r="V166" s="39"/>
      <c r="W166" s="41"/>
      <c r="X166" s="41"/>
      <c r="Y166" s="39"/>
      <c r="Z166" s="42"/>
      <c r="AA166" s="43"/>
    </row>
    <row r="167" spans="1:27" ht="12.75">
      <c r="A167" s="68" t="s">
        <v>71</v>
      </c>
      <c r="B167" s="46"/>
      <c r="C167" s="10"/>
      <c r="D167" s="11"/>
      <c r="E167" s="10"/>
      <c r="F167" s="12"/>
      <c r="G167" s="12"/>
      <c r="H167" s="10"/>
      <c r="I167" s="10"/>
      <c r="J167" s="12"/>
      <c r="K167" s="12"/>
      <c r="L167" s="10"/>
      <c r="M167" s="10"/>
      <c r="N167" s="12"/>
      <c r="O167" s="12"/>
      <c r="P167" s="10"/>
      <c r="Q167" s="10"/>
      <c r="R167" s="12"/>
      <c r="S167" s="12"/>
      <c r="T167" s="10"/>
      <c r="U167" s="10"/>
      <c r="V167" s="10"/>
      <c r="W167" s="12"/>
      <c r="X167" s="12"/>
      <c r="Y167" s="10"/>
      <c r="Z167" s="1"/>
      <c r="AA167" s="22"/>
    </row>
    <row r="168" spans="1:27" ht="12.75">
      <c r="A168" s="68" t="s">
        <v>72</v>
      </c>
      <c r="B168" s="46"/>
      <c r="C168" s="10"/>
      <c r="D168" s="11"/>
      <c r="E168" s="10">
        <v>520647520</v>
      </c>
      <c r="F168" s="12">
        <v>518828095</v>
      </c>
      <c r="G168" s="12">
        <v>50073351</v>
      </c>
      <c r="H168" s="10">
        <v>28283426</v>
      </c>
      <c r="I168" s="10">
        <v>67811366</v>
      </c>
      <c r="J168" s="12">
        <v>146168143</v>
      </c>
      <c r="K168" s="12">
        <v>34268214</v>
      </c>
      <c r="L168" s="10"/>
      <c r="M168" s="10">
        <v>51431154</v>
      </c>
      <c r="N168" s="12">
        <v>85699368</v>
      </c>
      <c r="O168" s="12">
        <v>50250847</v>
      </c>
      <c r="P168" s="10">
        <v>28026836</v>
      </c>
      <c r="Q168" s="10">
        <v>43057121</v>
      </c>
      <c r="R168" s="12">
        <v>121334804</v>
      </c>
      <c r="S168" s="12">
        <v>7982863</v>
      </c>
      <c r="T168" s="10">
        <v>15203793</v>
      </c>
      <c r="U168" s="10">
        <v>26219233</v>
      </c>
      <c r="V168" s="10">
        <v>49405889</v>
      </c>
      <c r="W168" s="12">
        <v>402608204</v>
      </c>
      <c r="X168" s="12">
        <v>518828095</v>
      </c>
      <c r="Y168" s="10">
        <v>-116219891</v>
      </c>
      <c r="Z168" s="1">
        <v>-22.4005</v>
      </c>
      <c r="AA168" s="22">
        <v>518828095</v>
      </c>
    </row>
    <row r="169" spans="1:27" ht="12.75">
      <c r="A169" s="68" t="s">
        <v>73</v>
      </c>
      <c r="B169" s="46"/>
      <c r="C169" s="10">
        <v>1419730</v>
      </c>
      <c r="D169" s="11"/>
      <c r="E169" s="10">
        <v>2386506974</v>
      </c>
      <c r="F169" s="12">
        <v>2400794304</v>
      </c>
      <c r="G169" s="12">
        <v>218129111</v>
      </c>
      <c r="H169" s="10">
        <v>194105049</v>
      </c>
      <c r="I169" s="10">
        <v>99999040</v>
      </c>
      <c r="J169" s="12">
        <v>512233200</v>
      </c>
      <c r="K169" s="12">
        <v>239196872</v>
      </c>
      <c r="L169" s="10"/>
      <c r="M169" s="10">
        <v>292466927</v>
      </c>
      <c r="N169" s="12">
        <v>531663799</v>
      </c>
      <c r="O169" s="12">
        <v>218679147</v>
      </c>
      <c r="P169" s="10">
        <v>217508356</v>
      </c>
      <c r="Q169" s="10">
        <v>181778350</v>
      </c>
      <c r="R169" s="12">
        <v>617965853</v>
      </c>
      <c r="S169" s="12">
        <v>48811681</v>
      </c>
      <c r="T169" s="10">
        <v>119540389</v>
      </c>
      <c r="U169" s="10">
        <v>202676107</v>
      </c>
      <c r="V169" s="10">
        <v>371028177</v>
      </c>
      <c r="W169" s="12">
        <v>2032891029</v>
      </c>
      <c r="X169" s="12">
        <v>2400794300</v>
      </c>
      <c r="Y169" s="10">
        <v>-367903271</v>
      </c>
      <c r="Z169" s="1">
        <v>-15.3242</v>
      </c>
      <c r="AA169" s="22">
        <v>2400794304</v>
      </c>
    </row>
    <row r="170" spans="1:27" ht="12.75">
      <c r="A170" s="68" t="s">
        <v>74</v>
      </c>
      <c r="B170" s="46"/>
      <c r="C170" s="10"/>
      <c r="D170" s="11"/>
      <c r="E170" s="10">
        <v>86003060</v>
      </c>
      <c r="F170" s="12">
        <v>96373060</v>
      </c>
      <c r="G170" s="12">
        <v>6576617</v>
      </c>
      <c r="H170" s="10">
        <v>3985838</v>
      </c>
      <c r="I170" s="10">
        <v>-3593372</v>
      </c>
      <c r="J170" s="12">
        <v>6969083</v>
      </c>
      <c r="K170" s="12">
        <v>11346703</v>
      </c>
      <c r="L170" s="10"/>
      <c r="M170" s="10">
        <v>3539890</v>
      </c>
      <c r="N170" s="12">
        <v>14886593</v>
      </c>
      <c r="O170" s="12">
        <v>10764631</v>
      </c>
      <c r="P170" s="10">
        <v>7329574</v>
      </c>
      <c r="Q170" s="10">
        <v>3933608</v>
      </c>
      <c r="R170" s="12">
        <v>22027813</v>
      </c>
      <c r="S170" s="12">
        <v>6336443</v>
      </c>
      <c r="T170" s="10">
        <v>5324369</v>
      </c>
      <c r="U170" s="10">
        <v>8977775</v>
      </c>
      <c r="V170" s="10">
        <v>20638587</v>
      </c>
      <c r="W170" s="12">
        <v>64522076</v>
      </c>
      <c r="X170" s="12">
        <v>96373060</v>
      </c>
      <c r="Y170" s="10">
        <v>-31850984</v>
      </c>
      <c r="Z170" s="1">
        <v>-33.0497</v>
      </c>
      <c r="AA170" s="22">
        <v>96373060</v>
      </c>
    </row>
    <row r="171" spans="1:27" ht="12.75">
      <c r="A171" s="69" t="s">
        <v>75</v>
      </c>
      <c r="B171" s="54"/>
      <c r="C171" s="55">
        <f aca="true" t="shared" si="31" ref="C171:Y171">SUM(C167:C170)</f>
        <v>1419730</v>
      </c>
      <c r="D171" s="56">
        <f t="shared" si="31"/>
        <v>0</v>
      </c>
      <c r="E171" s="55">
        <f t="shared" si="31"/>
        <v>2993157554</v>
      </c>
      <c r="F171" s="57">
        <f t="shared" si="31"/>
        <v>3015995459</v>
      </c>
      <c r="G171" s="57">
        <f t="shared" si="31"/>
        <v>274779079</v>
      </c>
      <c r="H171" s="55">
        <f t="shared" si="31"/>
        <v>226374313</v>
      </c>
      <c r="I171" s="55">
        <f t="shared" si="31"/>
        <v>164217034</v>
      </c>
      <c r="J171" s="57">
        <f t="shared" si="31"/>
        <v>665370426</v>
      </c>
      <c r="K171" s="57">
        <f t="shared" si="31"/>
        <v>284811789</v>
      </c>
      <c r="L171" s="55">
        <f t="shared" si="31"/>
        <v>0</v>
      </c>
      <c r="M171" s="55">
        <f t="shared" si="31"/>
        <v>347437971</v>
      </c>
      <c r="N171" s="57">
        <f t="shared" si="31"/>
        <v>632249760</v>
      </c>
      <c r="O171" s="57">
        <f t="shared" si="31"/>
        <v>279694625</v>
      </c>
      <c r="P171" s="55">
        <f t="shared" si="31"/>
        <v>252864766</v>
      </c>
      <c r="Q171" s="55">
        <f t="shared" si="31"/>
        <v>228769079</v>
      </c>
      <c r="R171" s="57">
        <f t="shared" si="31"/>
        <v>761328470</v>
      </c>
      <c r="S171" s="57">
        <f t="shared" si="31"/>
        <v>63130987</v>
      </c>
      <c r="T171" s="55">
        <f t="shared" si="31"/>
        <v>140068551</v>
      </c>
      <c r="U171" s="55">
        <f t="shared" si="31"/>
        <v>237873115</v>
      </c>
      <c r="V171" s="55">
        <f t="shared" si="31"/>
        <v>441072653</v>
      </c>
      <c r="W171" s="57">
        <f t="shared" si="31"/>
        <v>2500021309</v>
      </c>
      <c r="X171" s="57">
        <f t="shared" si="31"/>
        <v>3015995455</v>
      </c>
      <c r="Y171" s="55">
        <f t="shared" si="31"/>
        <v>-515974146</v>
      </c>
      <c r="Z171" s="58">
        <f>+IF(X171&lt;&gt;0,+(Y171/X171)*100,0)</f>
        <v>-17.107921868536106</v>
      </c>
      <c r="AA171" s="59">
        <f>SUM(AA167:AA170)</f>
        <v>3015995459</v>
      </c>
    </row>
    <row r="172" spans="1:27" ht="12.75">
      <c r="A172" s="70"/>
      <c r="B172" s="71"/>
      <c r="C172" s="72"/>
      <c r="D172" s="73"/>
      <c r="E172" s="72"/>
      <c r="F172" s="74"/>
      <c r="G172" s="74"/>
      <c r="H172" s="72"/>
      <c r="I172" s="72"/>
      <c r="J172" s="74"/>
      <c r="K172" s="74"/>
      <c r="L172" s="72"/>
      <c r="M172" s="72"/>
      <c r="N172" s="74"/>
      <c r="O172" s="74"/>
      <c r="P172" s="72"/>
      <c r="Q172" s="72"/>
      <c r="R172" s="74"/>
      <c r="S172" s="74"/>
      <c r="T172" s="72"/>
      <c r="U172" s="72"/>
      <c r="V172" s="72"/>
      <c r="W172" s="74"/>
      <c r="X172" s="74"/>
      <c r="Y172" s="72"/>
      <c r="Z172" s="72"/>
      <c r="AA172" s="75"/>
    </row>
    <row r="173" spans="1:27" ht="12.75">
      <c r="A173" s="5" t="s">
        <v>84</v>
      </c>
      <c r="B173" s="6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2.75">
      <c r="A174" s="8" t="s">
        <v>85</v>
      </c>
      <c r="B174" s="6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2.75">
      <c r="A175" s="8" t="s">
        <v>86</v>
      </c>
      <c r="B175" s="6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2.75">
      <c r="A176" s="8" t="s">
        <v>87</v>
      </c>
      <c r="B176" s="6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2.75">
      <c r="A177" s="9" t="s">
        <v>88</v>
      </c>
      <c r="B177" s="6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2.75">
      <c r="A178" s="8" t="s">
        <v>89</v>
      </c>
      <c r="B178" s="6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2.75">
      <c r="A179" s="8" t="s">
        <v>90</v>
      </c>
      <c r="B179" s="6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2.75">
      <c r="A180" s="8"/>
      <c r="B180" s="6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201" ht="4.5" customHeight="1"/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80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76" t="s">
        <v>82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</row>
    <row r="2" spans="1:27" ht="24.75" customHeight="1">
      <c r="A2" s="26" t="s">
        <v>1</v>
      </c>
      <c r="B2" s="27" t="s">
        <v>93</v>
      </c>
      <c r="C2" s="28" t="s">
        <v>2</v>
      </c>
      <c r="D2" s="77" t="s">
        <v>3</v>
      </c>
      <c r="E2" s="78" t="s">
        <v>4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9"/>
      <c r="AA2" s="29"/>
    </row>
    <row r="3" spans="1:27" ht="24.75" customHeight="1">
      <c r="A3" s="30" t="s">
        <v>5</v>
      </c>
      <c r="B3" s="31" t="s">
        <v>93</v>
      </c>
      <c r="C3" s="32" t="s">
        <v>6</v>
      </c>
      <c r="D3" s="33" t="s">
        <v>6</v>
      </c>
      <c r="E3" s="32" t="s">
        <v>7</v>
      </c>
      <c r="F3" s="34" t="s">
        <v>8</v>
      </c>
      <c r="G3" s="35" t="s">
        <v>9</v>
      </c>
      <c r="H3" s="32" t="s">
        <v>10</v>
      </c>
      <c r="I3" s="32" t="s">
        <v>11</v>
      </c>
      <c r="J3" s="34" t="s">
        <v>12</v>
      </c>
      <c r="K3" s="35" t="s">
        <v>13</v>
      </c>
      <c r="L3" s="32" t="s">
        <v>14</v>
      </c>
      <c r="M3" s="32" t="s">
        <v>15</v>
      </c>
      <c r="N3" s="34" t="s">
        <v>16</v>
      </c>
      <c r="O3" s="35" t="s">
        <v>17</v>
      </c>
      <c r="P3" s="32" t="s">
        <v>18</v>
      </c>
      <c r="Q3" s="32" t="s">
        <v>19</v>
      </c>
      <c r="R3" s="34" t="s">
        <v>20</v>
      </c>
      <c r="S3" s="35" t="s">
        <v>21</v>
      </c>
      <c r="T3" s="32" t="s">
        <v>22</v>
      </c>
      <c r="U3" s="32" t="s">
        <v>23</v>
      </c>
      <c r="V3" s="32" t="s">
        <v>24</v>
      </c>
      <c r="W3" s="34" t="s">
        <v>25</v>
      </c>
      <c r="X3" s="35" t="s">
        <v>26</v>
      </c>
      <c r="Y3" s="32" t="s">
        <v>27</v>
      </c>
      <c r="Z3" s="34" t="s">
        <v>28</v>
      </c>
      <c r="AA3" s="36" t="s">
        <v>29</v>
      </c>
    </row>
    <row r="4" spans="1:27" ht="12.75">
      <c r="A4" s="37" t="s">
        <v>30</v>
      </c>
      <c r="B4" s="38"/>
      <c r="C4" s="39"/>
      <c r="D4" s="40"/>
      <c r="E4" s="39"/>
      <c r="F4" s="41"/>
      <c r="G4" s="41"/>
      <c r="H4" s="39"/>
      <c r="I4" s="39"/>
      <c r="J4" s="41"/>
      <c r="K4" s="41"/>
      <c r="L4" s="39"/>
      <c r="M4" s="39"/>
      <c r="N4" s="41"/>
      <c r="O4" s="41"/>
      <c r="P4" s="39"/>
      <c r="Q4" s="39"/>
      <c r="R4" s="41"/>
      <c r="S4" s="41"/>
      <c r="T4" s="39"/>
      <c r="U4" s="39"/>
      <c r="V4" s="39"/>
      <c r="W4" s="41"/>
      <c r="X4" s="41"/>
      <c r="Y4" s="39"/>
      <c r="Z4" s="42"/>
      <c r="AA4" s="43"/>
    </row>
    <row r="5" spans="1:27" ht="12.75">
      <c r="A5" s="44" t="s">
        <v>31</v>
      </c>
      <c r="B5" s="38" t="s">
        <v>32</v>
      </c>
      <c r="C5" s="39">
        <f aca="true" t="shared" si="0" ref="C5:Y5">C15+C18+C19+C22+C25+C26+SUM(C29:C35)</f>
        <v>2866382021</v>
      </c>
      <c r="D5" s="40">
        <f t="shared" si="0"/>
        <v>0</v>
      </c>
      <c r="E5" s="39">
        <f t="shared" si="0"/>
        <v>5656672663</v>
      </c>
      <c r="F5" s="41">
        <f t="shared" si="0"/>
        <v>4681960583</v>
      </c>
      <c r="G5" s="41">
        <f t="shared" si="0"/>
        <v>-19615161</v>
      </c>
      <c r="H5" s="39">
        <f t="shared" si="0"/>
        <v>3437211</v>
      </c>
      <c r="I5" s="39">
        <f t="shared" si="0"/>
        <v>16420666</v>
      </c>
      <c r="J5" s="41">
        <f t="shared" si="0"/>
        <v>242716</v>
      </c>
      <c r="K5" s="41">
        <f t="shared" si="0"/>
        <v>21868908</v>
      </c>
      <c r="L5" s="39">
        <f t="shared" si="0"/>
        <v>62236407</v>
      </c>
      <c r="M5" s="39">
        <f t="shared" si="0"/>
        <v>62565362</v>
      </c>
      <c r="N5" s="41">
        <f t="shared" si="0"/>
        <v>146670677</v>
      </c>
      <c r="O5" s="41">
        <f t="shared" si="0"/>
        <v>162732953</v>
      </c>
      <c r="P5" s="39">
        <f t="shared" si="0"/>
        <v>82577149</v>
      </c>
      <c r="Q5" s="39">
        <f t="shared" si="0"/>
        <v>79333539</v>
      </c>
      <c r="R5" s="41">
        <f t="shared" si="0"/>
        <v>324643641</v>
      </c>
      <c r="S5" s="41">
        <f t="shared" si="0"/>
        <v>179567190</v>
      </c>
      <c r="T5" s="39">
        <f t="shared" si="0"/>
        <v>143495391</v>
      </c>
      <c r="U5" s="39">
        <f t="shared" si="0"/>
        <v>210303264</v>
      </c>
      <c r="V5" s="39">
        <f t="shared" si="0"/>
        <v>533365845</v>
      </c>
      <c r="W5" s="41">
        <f t="shared" si="0"/>
        <v>1004922879</v>
      </c>
      <c r="X5" s="41">
        <f t="shared" si="0"/>
        <v>4681960616</v>
      </c>
      <c r="Y5" s="39">
        <f t="shared" si="0"/>
        <v>-3677037737</v>
      </c>
      <c r="Z5" s="42">
        <f>+IF(X5&lt;&gt;0,+(Y5/X5)*100,0)</f>
        <v>-78.5362808143707</v>
      </c>
      <c r="AA5" s="43">
        <f>AA15+AA18+AA19+AA22+AA25+AA26+SUM(AA29:AA35)</f>
        <v>4681960583</v>
      </c>
    </row>
    <row r="6" spans="1:27" ht="12.75">
      <c r="A6" s="45" t="s">
        <v>33</v>
      </c>
      <c r="B6" s="46"/>
      <c r="C6" s="10">
        <v>282152851</v>
      </c>
      <c r="D6" s="11"/>
      <c r="E6" s="10">
        <v>950826637</v>
      </c>
      <c r="F6" s="12">
        <v>874158488</v>
      </c>
      <c r="G6" s="12"/>
      <c r="H6" s="10">
        <v>-138079</v>
      </c>
      <c r="I6" s="10"/>
      <c r="J6" s="12">
        <v>-138079</v>
      </c>
      <c r="K6" s="12"/>
      <c r="L6" s="10"/>
      <c r="M6" s="10">
        <v>7991680</v>
      </c>
      <c r="N6" s="12">
        <v>7991680</v>
      </c>
      <c r="O6" s="12">
        <v>7398300</v>
      </c>
      <c r="P6" s="10">
        <v>2000000</v>
      </c>
      <c r="Q6" s="10">
        <v>89963</v>
      </c>
      <c r="R6" s="12">
        <v>9488263</v>
      </c>
      <c r="S6" s="12">
        <v>5736374</v>
      </c>
      <c r="T6" s="10">
        <v>6412708</v>
      </c>
      <c r="U6" s="10">
        <v>16886145</v>
      </c>
      <c r="V6" s="10">
        <v>29035227</v>
      </c>
      <c r="W6" s="12">
        <v>46377091</v>
      </c>
      <c r="X6" s="12">
        <v>874158493</v>
      </c>
      <c r="Y6" s="10">
        <v>-827781402</v>
      </c>
      <c r="Z6" s="1">
        <v>-94.6947</v>
      </c>
      <c r="AA6" s="22">
        <v>874158488</v>
      </c>
    </row>
    <row r="7" spans="1:27" ht="12.75">
      <c r="A7" s="45" t="s">
        <v>34</v>
      </c>
      <c r="B7" s="46"/>
      <c r="C7" s="10">
        <v>59525346</v>
      </c>
      <c r="D7" s="11"/>
      <c r="E7" s="10">
        <v>138212046</v>
      </c>
      <c r="F7" s="12">
        <v>143819448</v>
      </c>
      <c r="G7" s="12"/>
      <c r="H7" s="10"/>
      <c r="I7" s="10"/>
      <c r="J7" s="12"/>
      <c r="K7" s="12"/>
      <c r="L7" s="10"/>
      <c r="M7" s="10"/>
      <c r="N7" s="12"/>
      <c r="O7" s="12"/>
      <c r="P7" s="10"/>
      <c r="Q7" s="10"/>
      <c r="R7" s="12"/>
      <c r="S7" s="12"/>
      <c r="T7" s="10"/>
      <c r="U7" s="10"/>
      <c r="V7" s="10"/>
      <c r="W7" s="12"/>
      <c r="X7" s="12">
        <v>143819468</v>
      </c>
      <c r="Y7" s="10">
        <v>-143819468</v>
      </c>
      <c r="Z7" s="1">
        <v>-100</v>
      </c>
      <c r="AA7" s="22">
        <v>143819448</v>
      </c>
    </row>
    <row r="8" spans="1:27" ht="12.75">
      <c r="A8" s="45" t="s">
        <v>35</v>
      </c>
      <c r="B8" s="46"/>
      <c r="C8" s="10">
        <v>537776379</v>
      </c>
      <c r="D8" s="11"/>
      <c r="E8" s="10">
        <v>651300000</v>
      </c>
      <c r="F8" s="12">
        <v>436402152</v>
      </c>
      <c r="G8" s="12">
        <v>-56977</v>
      </c>
      <c r="H8" s="10">
        <v>-336597</v>
      </c>
      <c r="I8" s="10">
        <v>-3830</v>
      </c>
      <c r="J8" s="12">
        <v>-397404</v>
      </c>
      <c r="K8" s="12"/>
      <c r="L8" s="10">
        <v>-103230</v>
      </c>
      <c r="M8" s="10">
        <v>440073</v>
      </c>
      <c r="N8" s="12">
        <v>336843</v>
      </c>
      <c r="O8" s="12">
        <v>349</v>
      </c>
      <c r="P8" s="10"/>
      <c r="Q8" s="10"/>
      <c r="R8" s="12">
        <v>349</v>
      </c>
      <c r="S8" s="12">
        <v>2479273</v>
      </c>
      <c r="T8" s="10"/>
      <c r="U8" s="10">
        <v>6435571</v>
      </c>
      <c r="V8" s="10">
        <v>8914844</v>
      </c>
      <c r="W8" s="12">
        <v>8854632</v>
      </c>
      <c r="X8" s="12">
        <v>436402152</v>
      </c>
      <c r="Y8" s="10">
        <v>-427547520</v>
      </c>
      <c r="Z8" s="1">
        <v>-97.971</v>
      </c>
      <c r="AA8" s="22">
        <v>436402152</v>
      </c>
    </row>
    <row r="9" spans="1:27" ht="12.75">
      <c r="A9" s="45" t="s">
        <v>36</v>
      </c>
      <c r="B9" s="46"/>
      <c r="C9" s="10">
        <v>550076268</v>
      </c>
      <c r="D9" s="11"/>
      <c r="E9" s="10">
        <v>1381227227</v>
      </c>
      <c r="F9" s="12">
        <v>884395025</v>
      </c>
      <c r="G9" s="12">
        <v>-3224</v>
      </c>
      <c r="H9" s="10">
        <v>-9830</v>
      </c>
      <c r="I9" s="10"/>
      <c r="J9" s="12">
        <v>-13054</v>
      </c>
      <c r="K9" s="12">
        <v>-1440</v>
      </c>
      <c r="L9" s="10">
        <v>-48193</v>
      </c>
      <c r="M9" s="10"/>
      <c r="N9" s="12">
        <v>-49633</v>
      </c>
      <c r="O9" s="12"/>
      <c r="P9" s="10"/>
      <c r="Q9" s="10"/>
      <c r="R9" s="12"/>
      <c r="S9" s="12"/>
      <c r="T9" s="10"/>
      <c r="U9" s="10"/>
      <c r="V9" s="10"/>
      <c r="W9" s="12">
        <v>-62687</v>
      </c>
      <c r="X9" s="12">
        <v>884395020</v>
      </c>
      <c r="Y9" s="10">
        <v>-884457707</v>
      </c>
      <c r="Z9" s="1">
        <v>-100.0071</v>
      </c>
      <c r="AA9" s="22">
        <v>884395025</v>
      </c>
    </row>
    <row r="10" spans="1:27" ht="12.75">
      <c r="A10" s="45" t="s">
        <v>37</v>
      </c>
      <c r="B10" s="46"/>
      <c r="C10" s="10">
        <v>102801915</v>
      </c>
      <c r="D10" s="11"/>
      <c r="E10" s="10">
        <v>371199227</v>
      </c>
      <c r="F10" s="12">
        <v>343518038</v>
      </c>
      <c r="G10" s="12"/>
      <c r="H10" s="10"/>
      <c r="I10" s="10"/>
      <c r="J10" s="12"/>
      <c r="K10" s="12"/>
      <c r="L10" s="10"/>
      <c r="M10" s="10">
        <v>93804</v>
      </c>
      <c r="N10" s="12">
        <v>93804</v>
      </c>
      <c r="O10" s="12"/>
      <c r="P10" s="10"/>
      <c r="Q10" s="10"/>
      <c r="R10" s="12"/>
      <c r="S10" s="12"/>
      <c r="T10" s="10"/>
      <c r="U10" s="10"/>
      <c r="V10" s="10"/>
      <c r="W10" s="12">
        <v>93804</v>
      </c>
      <c r="X10" s="12">
        <v>343518033</v>
      </c>
      <c r="Y10" s="10">
        <v>-343424229</v>
      </c>
      <c r="Z10" s="1">
        <v>-99.9727</v>
      </c>
      <c r="AA10" s="22">
        <v>343518038</v>
      </c>
    </row>
    <row r="11" spans="1:27" ht="12.75">
      <c r="A11" s="45" t="s">
        <v>38</v>
      </c>
      <c r="B11" s="46"/>
      <c r="C11" s="10">
        <v>-52402</v>
      </c>
      <c r="D11" s="11"/>
      <c r="E11" s="10">
        <v>251119945</v>
      </c>
      <c r="F11" s="12">
        <v>69500040</v>
      </c>
      <c r="G11" s="12"/>
      <c r="H11" s="10"/>
      <c r="I11" s="10"/>
      <c r="J11" s="12"/>
      <c r="K11" s="12"/>
      <c r="L11" s="10"/>
      <c r="M11" s="10"/>
      <c r="N11" s="12"/>
      <c r="O11" s="12"/>
      <c r="P11" s="10"/>
      <c r="Q11" s="10"/>
      <c r="R11" s="12"/>
      <c r="S11" s="12">
        <v>2520520</v>
      </c>
      <c r="T11" s="10">
        <v>327605</v>
      </c>
      <c r="U11" s="10"/>
      <c r="V11" s="10">
        <v>2848125</v>
      </c>
      <c r="W11" s="12">
        <v>2848125</v>
      </c>
      <c r="X11" s="12">
        <v>69500040</v>
      </c>
      <c r="Y11" s="10">
        <v>-66651915</v>
      </c>
      <c r="Z11" s="1">
        <v>-95.902</v>
      </c>
      <c r="AA11" s="22">
        <v>69500040</v>
      </c>
    </row>
    <row r="12" spans="1:27" ht="12.75">
      <c r="A12" s="45" t="s">
        <v>39</v>
      </c>
      <c r="B12" s="38"/>
      <c r="C12" s="10"/>
      <c r="D12" s="11"/>
      <c r="E12" s="10"/>
      <c r="F12" s="12"/>
      <c r="G12" s="12"/>
      <c r="H12" s="10"/>
      <c r="I12" s="10"/>
      <c r="J12" s="12"/>
      <c r="K12" s="12"/>
      <c r="L12" s="10"/>
      <c r="M12" s="10"/>
      <c r="N12" s="12"/>
      <c r="O12" s="12"/>
      <c r="P12" s="10"/>
      <c r="Q12" s="10"/>
      <c r="R12" s="12"/>
      <c r="S12" s="12"/>
      <c r="T12" s="10"/>
      <c r="U12" s="10"/>
      <c r="V12" s="10"/>
      <c r="W12" s="12"/>
      <c r="X12" s="12"/>
      <c r="Y12" s="10"/>
      <c r="Z12" s="1"/>
      <c r="AA12" s="22"/>
    </row>
    <row r="13" spans="1:27" ht="12.75">
      <c r="A13" s="45" t="s">
        <v>40</v>
      </c>
      <c r="B13" s="38"/>
      <c r="C13" s="13">
        <v>82941</v>
      </c>
      <c r="D13" s="14"/>
      <c r="E13" s="13"/>
      <c r="F13" s="15"/>
      <c r="G13" s="15"/>
      <c r="H13" s="13"/>
      <c r="I13" s="13"/>
      <c r="J13" s="15"/>
      <c r="K13" s="15"/>
      <c r="L13" s="13"/>
      <c r="M13" s="13"/>
      <c r="N13" s="15"/>
      <c r="O13" s="15"/>
      <c r="P13" s="13"/>
      <c r="Q13" s="13"/>
      <c r="R13" s="15"/>
      <c r="S13" s="15">
        <v>23400</v>
      </c>
      <c r="T13" s="13"/>
      <c r="U13" s="13"/>
      <c r="V13" s="13">
        <v>23400</v>
      </c>
      <c r="W13" s="15">
        <v>23400</v>
      </c>
      <c r="X13" s="15"/>
      <c r="Y13" s="13">
        <v>23400</v>
      </c>
      <c r="Z13" s="2"/>
      <c r="AA13" s="23"/>
    </row>
    <row r="14" spans="1:27" ht="12.75">
      <c r="A14" s="45" t="s">
        <v>41</v>
      </c>
      <c r="B14" s="38"/>
      <c r="C14" s="16">
        <v>121620852</v>
      </c>
      <c r="D14" s="17"/>
      <c r="E14" s="16">
        <v>31500000</v>
      </c>
      <c r="F14" s="18">
        <v>25928989</v>
      </c>
      <c r="G14" s="18"/>
      <c r="H14" s="16"/>
      <c r="I14" s="16"/>
      <c r="J14" s="18"/>
      <c r="K14" s="18">
        <v>34647</v>
      </c>
      <c r="L14" s="16"/>
      <c r="M14" s="16">
        <v>1156785</v>
      </c>
      <c r="N14" s="18">
        <v>1191432</v>
      </c>
      <c r="O14" s="18">
        <v>1058531</v>
      </c>
      <c r="P14" s="16">
        <v>13028460</v>
      </c>
      <c r="Q14" s="16">
        <v>163352</v>
      </c>
      <c r="R14" s="18">
        <v>14250343</v>
      </c>
      <c r="S14" s="18">
        <v>11745564</v>
      </c>
      <c r="T14" s="16">
        <v>44614658</v>
      </c>
      <c r="U14" s="16">
        <v>500341</v>
      </c>
      <c r="V14" s="16">
        <v>56860563</v>
      </c>
      <c r="W14" s="18">
        <v>72302338</v>
      </c>
      <c r="X14" s="18">
        <v>25928992</v>
      </c>
      <c r="Y14" s="16">
        <v>46373346</v>
      </c>
      <c r="Z14" s="3">
        <v>178.8475</v>
      </c>
      <c r="AA14" s="24">
        <v>25928989</v>
      </c>
    </row>
    <row r="15" spans="1:27" ht="12.75">
      <c r="A15" s="47" t="s">
        <v>42</v>
      </c>
      <c r="B15" s="38"/>
      <c r="C15" s="10">
        <f aca="true" t="shared" si="1" ref="C15:Y15">SUM(C6:C14)</f>
        <v>1653984150</v>
      </c>
      <c r="D15" s="11">
        <f t="shared" si="1"/>
        <v>0</v>
      </c>
      <c r="E15" s="10">
        <f t="shared" si="1"/>
        <v>3775385082</v>
      </c>
      <c r="F15" s="12">
        <f t="shared" si="1"/>
        <v>2777722180</v>
      </c>
      <c r="G15" s="12">
        <f t="shared" si="1"/>
        <v>-60201</v>
      </c>
      <c r="H15" s="10">
        <f t="shared" si="1"/>
        <v>-484506</v>
      </c>
      <c r="I15" s="10">
        <f t="shared" si="1"/>
        <v>-3830</v>
      </c>
      <c r="J15" s="12">
        <f t="shared" si="1"/>
        <v>-548537</v>
      </c>
      <c r="K15" s="12">
        <f t="shared" si="1"/>
        <v>33207</v>
      </c>
      <c r="L15" s="10">
        <f t="shared" si="1"/>
        <v>-151423</v>
      </c>
      <c r="M15" s="10">
        <f t="shared" si="1"/>
        <v>9682342</v>
      </c>
      <c r="N15" s="12">
        <f t="shared" si="1"/>
        <v>9564126</v>
      </c>
      <c r="O15" s="12">
        <f t="shared" si="1"/>
        <v>8457180</v>
      </c>
      <c r="P15" s="10">
        <f t="shared" si="1"/>
        <v>15028460</v>
      </c>
      <c r="Q15" s="10">
        <f t="shared" si="1"/>
        <v>253315</v>
      </c>
      <c r="R15" s="12">
        <f t="shared" si="1"/>
        <v>23738955</v>
      </c>
      <c r="S15" s="12">
        <f t="shared" si="1"/>
        <v>22505131</v>
      </c>
      <c r="T15" s="10">
        <f t="shared" si="1"/>
        <v>51354971</v>
      </c>
      <c r="U15" s="10">
        <f t="shared" si="1"/>
        <v>23822057</v>
      </c>
      <c r="V15" s="10">
        <f t="shared" si="1"/>
        <v>97682159</v>
      </c>
      <c r="W15" s="12">
        <f t="shared" si="1"/>
        <v>130436703</v>
      </c>
      <c r="X15" s="12">
        <f t="shared" si="1"/>
        <v>2777722198</v>
      </c>
      <c r="Y15" s="10">
        <f t="shared" si="1"/>
        <v>-2647285495</v>
      </c>
      <c r="Z15" s="1">
        <f>+IF(X15&lt;&gt;0,+(Y15/X15)*100,0)</f>
        <v>-95.30418473474718</v>
      </c>
      <c r="AA15" s="22">
        <f>SUM(AA6:AA14)</f>
        <v>2777722180</v>
      </c>
    </row>
    <row r="16" spans="1:27" ht="12.75">
      <c r="A16" s="48" t="s">
        <v>43</v>
      </c>
      <c r="B16" s="49"/>
      <c r="C16" s="10">
        <v>-30977580</v>
      </c>
      <c r="D16" s="11"/>
      <c r="E16" s="10">
        <v>244218563</v>
      </c>
      <c r="F16" s="12">
        <v>222536077</v>
      </c>
      <c r="G16" s="12">
        <v>-24719448</v>
      </c>
      <c r="H16" s="10">
        <v>2388250</v>
      </c>
      <c r="I16" s="10">
        <v>129727</v>
      </c>
      <c r="J16" s="12">
        <v>-22201471</v>
      </c>
      <c r="K16" s="12">
        <v>4932721</v>
      </c>
      <c r="L16" s="10">
        <v>3609283</v>
      </c>
      <c r="M16" s="10">
        <v>5097912</v>
      </c>
      <c r="N16" s="12">
        <v>13639916</v>
      </c>
      <c r="O16" s="12">
        <v>1413272</v>
      </c>
      <c r="P16" s="10">
        <v>4249270</v>
      </c>
      <c r="Q16" s="10">
        <v>3298119</v>
      </c>
      <c r="R16" s="12">
        <v>8960661</v>
      </c>
      <c r="S16" s="12">
        <v>7864994</v>
      </c>
      <c r="T16" s="10">
        <v>5626127</v>
      </c>
      <c r="U16" s="10">
        <v>26297291</v>
      </c>
      <c r="V16" s="10">
        <v>39788412</v>
      </c>
      <c r="W16" s="12">
        <v>40187518</v>
      </c>
      <c r="X16" s="12">
        <v>222536077</v>
      </c>
      <c r="Y16" s="10">
        <v>-182348559</v>
      </c>
      <c r="Z16" s="1">
        <v>-81.9411</v>
      </c>
      <c r="AA16" s="22">
        <v>222536077</v>
      </c>
    </row>
    <row r="17" spans="1:27" ht="12.75">
      <c r="A17" s="48" t="s">
        <v>44</v>
      </c>
      <c r="B17" s="38"/>
      <c r="C17" s="16">
        <v>3352124</v>
      </c>
      <c r="D17" s="17"/>
      <c r="E17" s="16">
        <v>720000</v>
      </c>
      <c r="F17" s="18">
        <v>1620438</v>
      </c>
      <c r="G17" s="18"/>
      <c r="H17" s="16"/>
      <c r="I17" s="16"/>
      <c r="J17" s="18"/>
      <c r="K17" s="18"/>
      <c r="L17" s="16"/>
      <c r="M17" s="16"/>
      <c r="N17" s="18"/>
      <c r="O17" s="18"/>
      <c r="P17" s="16"/>
      <c r="Q17" s="16"/>
      <c r="R17" s="18"/>
      <c r="S17" s="18">
        <v>398408</v>
      </c>
      <c r="T17" s="16"/>
      <c r="U17" s="16"/>
      <c r="V17" s="16">
        <v>398408</v>
      </c>
      <c r="W17" s="18">
        <v>398408</v>
      </c>
      <c r="X17" s="18">
        <v>1620438</v>
      </c>
      <c r="Y17" s="16">
        <v>-1222030</v>
      </c>
      <c r="Z17" s="3">
        <v>-75.4136</v>
      </c>
      <c r="AA17" s="24">
        <v>1620438</v>
      </c>
    </row>
    <row r="18" spans="1:27" ht="12.75">
      <c r="A18" s="47" t="s">
        <v>45</v>
      </c>
      <c r="B18" s="38"/>
      <c r="C18" s="19">
        <f aca="true" t="shared" si="2" ref="C18:Y18">SUM(C16:C17)</f>
        <v>-27625456</v>
      </c>
      <c r="D18" s="20">
        <f t="shared" si="2"/>
        <v>0</v>
      </c>
      <c r="E18" s="19">
        <f t="shared" si="2"/>
        <v>244938563</v>
      </c>
      <c r="F18" s="21">
        <f t="shared" si="2"/>
        <v>224156515</v>
      </c>
      <c r="G18" s="21">
        <f t="shared" si="2"/>
        <v>-24719448</v>
      </c>
      <c r="H18" s="19">
        <f t="shared" si="2"/>
        <v>2388250</v>
      </c>
      <c r="I18" s="19">
        <f t="shared" si="2"/>
        <v>129727</v>
      </c>
      <c r="J18" s="21">
        <f t="shared" si="2"/>
        <v>-22201471</v>
      </c>
      <c r="K18" s="21">
        <f t="shared" si="2"/>
        <v>4932721</v>
      </c>
      <c r="L18" s="19">
        <f t="shared" si="2"/>
        <v>3609283</v>
      </c>
      <c r="M18" s="19">
        <f t="shared" si="2"/>
        <v>5097912</v>
      </c>
      <c r="N18" s="21">
        <f t="shared" si="2"/>
        <v>13639916</v>
      </c>
      <c r="O18" s="21">
        <f t="shared" si="2"/>
        <v>1413272</v>
      </c>
      <c r="P18" s="19">
        <f t="shared" si="2"/>
        <v>4249270</v>
      </c>
      <c r="Q18" s="19">
        <f t="shared" si="2"/>
        <v>3298119</v>
      </c>
      <c r="R18" s="21">
        <f t="shared" si="2"/>
        <v>8960661</v>
      </c>
      <c r="S18" s="21">
        <f t="shared" si="2"/>
        <v>8263402</v>
      </c>
      <c r="T18" s="19">
        <f t="shared" si="2"/>
        <v>5626127</v>
      </c>
      <c r="U18" s="19">
        <f t="shared" si="2"/>
        <v>26297291</v>
      </c>
      <c r="V18" s="19">
        <f t="shared" si="2"/>
        <v>40186820</v>
      </c>
      <c r="W18" s="21">
        <f t="shared" si="2"/>
        <v>40585926</v>
      </c>
      <c r="X18" s="21">
        <f t="shared" si="2"/>
        <v>224156515</v>
      </c>
      <c r="Y18" s="19">
        <f t="shared" si="2"/>
        <v>-183570589</v>
      </c>
      <c r="Z18" s="4">
        <f>+IF(X18&lt;&gt;0,+(Y18/X18)*100,0)</f>
        <v>-81.89393424500734</v>
      </c>
      <c r="AA18" s="25">
        <f>SUM(AA16:AA17)</f>
        <v>224156515</v>
      </c>
    </row>
    <row r="19" spans="1:27" ht="12.75">
      <c r="A19" s="50" t="s">
        <v>91</v>
      </c>
      <c r="B19" s="38"/>
      <c r="C19" s="10"/>
      <c r="D19" s="11"/>
      <c r="E19" s="10">
        <v>30000</v>
      </c>
      <c r="F19" s="12"/>
      <c r="G19" s="12"/>
      <c r="H19" s="10"/>
      <c r="I19" s="10"/>
      <c r="J19" s="12"/>
      <c r="K19" s="12"/>
      <c r="L19" s="10"/>
      <c r="M19" s="10"/>
      <c r="N19" s="12"/>
      <c r="O19" s="12"/>
      <c r="P19" s="10"/>
      <c r="Q19" s="10"/>
      <c r="R19" s="12"/>
      <c r="S19" s="12"/>
      <c r="T19" s="10"/>
      <c r="U19" s="10"/>
      <c r="V19" s="10"/>
      <c r="W19" s="12"/>
      <c r="X19" s="12"/>
      <c r="Y19" s="10"/>
      <c r="Z19" s="1"/>
      <c r="AA19" s="22"/>
    </row>
    <row r="20" spans="1:27" ht="12.75">
      <c r="A20" s="48" t="s">
        <v>46</v>
      </c>
      <c r="B20" s="38"/>
      <c r="C20" s="13"/>
      <c r="D20" s="14"/>
      <c r="E20" s="13"/>
      <c r="F20" s="15"/>
      <c r="G20" s="15"/>
      <c r="H20" s="13"/>
      <c r="I20" s="13"/>
      <c r="J20" s="15"/>
      <c r="K20" s="15"/>
      <c r="L20" s="13"/>
      <c r="M20" s="13"/>
      <c r="N20" s="15"/>
      <c r="O20" s="15"/>
      <c r="P20" s="13"/>
      <c r="Q20" s="13"/>
      <c r="R20" s="15"/>
      <c r="S20" s="15"/>
      <c r="T20" s="13"/>
      <c r="U20" s="13"/>
      <c r="V20" s="13"/>
      <c r="W20" s="15"/>
      <c r="X20" s="15"/>
      <c r="Y20" s="13"/>
      <c r="Z20" s="2"/>
      <c r="AA20" s="23"/>
    </row>
    <row r="21" spans="1:27" ht="12.75">
      <c r="A21" s="48" t="s">
        <v>47</v>
      </c>
      <c r="B21" s="38"/>
      <c r="C21" s="16">
        <v>9405630</v>
      </c>
      <c r="D21" s="17"/>
      <c r="E21" s="16">
        <v>26000000</v>
      </c>
      <c r="F21" s="18">
        <v>40384253</v>
      </c>
      <c r="G21" s="18"/>
      <c r="H21" s="16"/>
      <c r="I21" s="16"/>
      <c r="J21" s="18"/>
      <c r="K21" s="18"/>
      <c r="L21" s="16"/>
      <c r="M21" s="16"/>
      <c r="N21" s="18"/>
      <c r="O21" s="18"/>
      <c r="P21" s="16"/>
      <c r="Q21" s="16"/>
      <c r="R21" s="18"/>
      <c r="S21" s="18"/>
      <c r="T21" s="16"/>
      <c r="U21" s="16"/>
      <c r="V21" s="16"/>
      <c r="W21" s="18"/>
      <c r="X21" s="18">
        <v>40384253</v>
      </c>
      <c r="Y21" s="16">
        <v>-40384253</v>
      </c>
      <c r="Z21" s="3">
        <v>-100</v>
      </c>
      <c r="AA21" s="24">
        <v>40384253</v>
      </c>
    </row>
    <row r="22" spans="1:27" ht="12.75">
      <c r="A22" s="47" t="s">
        <v>48</v>
      </c>
      <c r="B22" s="38"/>
      <c r="C22" s="10">
        <f aca="true" t="shared" si="3" ref="C22:Y22">SUM(C20:C21)</f>
        <v>9405630</v>
      </c>
      <c r="D22" s="11">
        <f t="shared" si="3"/>
        <v>0</v>
      </c>
      <c r="E22" s="10">
        <f t="shared" si="3"/>
        <v>26000000</v>
      </c>
      <c r="F22" s="12">
        <f t="shared" si="3"/>
        <v>40384253</v>
      </c>
      <c r="G22" s="12">
        <f t="shared" si="3"/>
        <v>0</v>
      </c>
      <c r="H22" s="10">
        <f t="shared" si="3"/>
        <v>0</v>
      </c>
      <c r="I22" s="10">
        <f t="shared" si="3"/>
        <v>0</v>
      </c>
      <c r="J22" s="12">
        <f t="shared" si="3"/>
        <v>0</v>
      </c>
      <c r="K22" s="12">
        <f t="shared" si="3"/>
        <v>0</v>
      </c>
      <c r="L22" s="10">
        <f t="shared" si="3"/>
        <v>0</v>
      </c>
      <c r="M22" s="10">
        <f t="shared" si="3"/>
        <v>0</v>
      </c>
      <c r="N22" s="12">
        <f t="shared" si="3"/>
        <v>0</v>
      </c>
      <c r="O22" s="12">
        <f t="shared" si="3"/>
        <v>0</v>
      </c>
      <c r="P22" s="10">
        <f t="shared" si="3"/>
        <v>0</v>
      </c>
      <c r="Q22" s="10">
        <f t="shared" si="3"/>
        <v>0</v>
      </c>
      <c r="R22" s="12">
        <f t="shared" si="3"/>
        <v>0</v>
      </c>
      <c r="S22" s="12">
        <f t="shared" si="3"/>
        <v>0</v>
      </c>
      <c r="T22" s="10">
        <f t="shared" si="3"/>
        <v>0</v>
      </c>
      <c r="U22" s="10">
        <f t="shared" si="3"/>
        <v>0</v>
      </c>
      <c r="V22" s="10">
        <f t="shared" si="3"/>
        <v>0</v>
      </c>
      <c r="W22" s="12">
        <f t="shared" si="3"/>
        <v>0</v>
      </c>
      <c r="X22" s="12">
        <f t="shared" si="3"/>
        <v>40384253</v>
      </c>
      <c r="Y22" s="10">
        <f t="shared" si="3"/>
        <v>-40384253</v>
      </c>
      <c r="Z22" s="1">
        <f>+IF(X22&lt;&gt;0,+(Y22/X22)*100,0)</f>
        <v>-100</v>
      </c>
      <c r="AA22" s="22">
        <f>SUM(AA20:AA21)</f>
        <v>40384253</v>
      </c>
    </row>
    <row r="23" spans="1:27" ht="12.75">
      <c r="A23" s="48" t="s">
        <v>49</v>
      </c>
      <c r="B23" s="49"/>
      <c r="C23" s="10">
        <v>112307830</v>
      </c>
      <c r="D23" s="11"/>
      <c r="E23" s="10">
        <v>191782815</v>
      </c>
      <c r="F23" s="12">
        <v>164854479</v>
      </c>
      <c r="G23" s="12"/>
      <c r="H23" s="10"/>
      <c r="I23" s="10">
        <v>881995</v>
      </c>
      <c r="J23" s="12">
        <v>881995</v>
      </c>
      <c r="K23" s="12"/>
      <c r="L23" s="10">
        <v>1635721</v>
      </c>
      <c r="M23" s="10">
        <v>429879</v>
      </c>
      <c r="N23" s="12">
        <v>2065600</v>
      </c>
      <c r="O23" s="12">
        <v>4322163</v>
      </c>
      <c r="P23" s="10">
        <v>1758342</v>
      </c>
      <c r="Q23" s="10">
        <v>2009695</v>
      </c>
      <c r="R23" s="12">
        <v>8090200</v>
      </c>
      <c r="S23" s="12">
        <v>13000004</v>
      </c>
      <c r="T23" s="10">
        <v>5711937</v>
      </c>
      <c r="U23" s="10">
        <v>14120232</v>
      </c>
      <c r="V23" s="10">
        <v>32832173</v>
      </c>
      <c r="W23" s="12">
        <v>43869968</v>
      </c>
      <c r="X23" s="12">
        <v>164854483</v>
      </c>
      <c r="Y23" s="10">
        <v>-120984515</v>
      </c>
      <c r="Z23" s="1">
        <v>-73.3887</v>
      </c>
      <c r="AA23" s="22">
        <v>164854479</v>
      </c>
    </row>
    <row r="24" spans="1:27" ht="12.75">
      <c r="A24" s="48" t="s">
        <v>50</v>
      </c>
      <c r="B24" s="38"/>
      <c r="C24" s="16">
        <v>4556128</v>
      </c>
      <c r="D24" s="17"/>
      <c r="E24" s="16">
        <v>95231495</v>
      </c>
      <c r="F24" s="18">
        <v>189745293</v>
      </c>
      <c r="G24" s="18"/>
      <c r="H24" s="16"/>
      <c r="I24" s="16"/>
      <c r="J24" s="18"/>
      <c r="K24" s="18"/>
      <c r="L24" s="16"/>
      <c r="M24" s="16"/>
      <c r="N24" s="18"/>
      <c r="O24" s="18"/>
      <c r="P24" s="16"/>
      <c r="Q24" s="16"/>
      <c r="R24" s="18"/>
      <c r="S24" s="18"/>
      <c r="T24" s="16"/>
      <c r="U24" s="16"/>
      <c r="V24" s="16"/>
      <c r="W24" s="18"/>
      <c r="X24" s="18">
        <v>189745293</v>
      </c>
      <c r="Y24" s="16">
        <v>-189745293</v>
      </c>
      <c r="Z24" s="3">
        <v>-100</v>
      </c>
      <c r="AA24" s="24">
        <v>189745293</v>
      </c>
    </row>
    <row r="25" spans="1:27" ht="12.75">
      <c r="A25" s="47" t="s">
        <v>92</v>
      </c>
      <c r="B25" s="38"/>
      <c r="C25" s="19">
        <f aca="true" t="shared" si="4" ref="C25:Y25">SUM(C23:C24)</f>
        <v>116863958</v>
      </c>
      <c r="D25" s="20">
        <f t="shared" si="4"/>
        <v>0</v>
      </c>
      <c r="E25" s="19">
        <f t="shared" si="4"/>
        <v>287014310</v>
      </c>
      <c r="F25" s="21">
        <f t="shared" si="4"/>
        <v>354599772</v>
      </c>
      <c r="G25" s="21">
        <f t="shared" si="4"/>
        <v>0</v>
      </c>
      <c r="H25" s="19">
        <f t="shared" si="4"/>
        <v>0</v>
      </c>
      <c r="I25" s="19">
        <f t="shared" si="4"/>
        <v>881995</v>
      </c>
      <c r="J25" s="21">
        <f t="shared" si="4"/>
        <v>881995</v>
      </c>
      <c r="K25" s="21">
        <f t="shared" si="4"/>
        <v>0</v>
      </c>
      <c r="L25" s="19">
        <f t="shared" si="4"/>
        <v>1635721</v>
      </c>
      <c r="M25" s="19">
        <f t="shared" si="4"/>
        <v>429879</v>
      </c>
      <c r="N25" s="21">
        <f t="shared" si="4"/>
        <v>2065600</v>
      </c>
      <c r="O25" s="21">
        <f t="shared" si="4"/>
        <v>4322163</v>
      </c>
      <c r="P25" s="19">
        <f t="shared" si="4"/>
        <v>1758342</v>
      </c>
      <c r="Q25" s="19">
        <f t="shared" si="4"/>
        <v>2009695</v>
      </c>
      <c r="R25" s="21">
        <f t="shared" si="4"/>
        <v>8090200</v>
      </c>
      <c r="S25" s="21">
        <f t="shared" si="4"/>
        <v>13000004</v>
      </c>
      <c r="T25" s="19">
        <f t="shared" si="4"/>
        <v>5711937</v>
      </c>
      <c r="U25" s="19">
        <f t="shared" si="4"/>
        <v>14120232</v>
      </c>
      <c r="V25" s="19">
        <f t="shared" si="4"/>
        <v>32832173</v>
      </c>
      <c r="W25" s="21">
        <f t="shared" si="4"/>
        <v>43869968</v>
      </c>
      <c r="X25" s="21">
        <f t="shared" si="4"/>
        <v>354599776</v>
      </c>
      <c r="Y25" s="19">
        <f t="shared" si="4"/>
        <v>-310729808</v>
      </c>
      <c r="Z25" s="4">
        <f>+IF(X25&lt;&gt;0,+(Y25/X25)*100,0)</f>
        <v>-87.62831480186834</v>
      </c>
      <c r="AA25" s="25">
        <f>SUM(AA23:AA24)</f>
        <v>354599772</v>
      </c>
    </row>
    <row r="26" spans="1:27" ht="12.75">
      <c r="A26" s="50" t="s">
        <v>51</v>
      </c>
      <c r="B26" s="38"/>
      <c r="C26" s="10"/>
      <c r="D26" s="11"/>
      <c r="E26" s="10"/>
      <c r="F26" s="12"/>
      <c r="G26" s="12"/>
      <c r="H26" s="10"/>
      <c r="I26" s="10"/>
      <c r="J26" s="12"/>
      <c r="K26" s="12"/>
      <c r="L26" s="10"/>
      <c r="M26" s="10"/>
      <c r="N26" s="12"/>
      <c r="O26" s="12"/>
      <c r="P26" s="10"/>
      <c r="Q26" s="10"/>
      <c r="R26" s="12"/>
      <c r="S26" s="12"/>
      <c r="T26" s="10"/>
      <c r="U26" s="10"/>
      <c r="V26" s="10"/>
      <c r="W26" s="12"/>
      <c r="X26" s="12"/>
      <c r="Y26" s="10"/>
      <c r="Z26" s="1"/>
      <c r="AA26" s="22"/>
    </row>
    <row r="27" spans="1:27" ht="12.75">
      <c r="A27" s="48" t="s">
        <v>52</v>
      </c>
      <c r="B27" s="38"/>
      <c r="C27" s="13"/>
      <c r="D27" s="14"/>
      <c r="E27" s="13"/>
      <c r="F27" s="15"/>
      <c r="G27" s="15"/>
      <c r="H27" s="13"/>
      <c r="I27" s="13"/>
      <c r="J27" s="15"/>
      <c r="K27" s="15"/>
      <c r="L27" s="13"/>
      <c r="M27" s="13"/>
      <c r="N27" s="15"/>
      <c r="O27" s="15"/>
      <c r="P27" s="13"/>
      <c r="Q27" s="13"/>
      <c r="R27" s="15"/>
      <c r="S27" s="15"/>
      <c r="T27" s="13"/>
      <c r="U27" s="13"/>
      <c r="V27" s="13"/>
      <c r="W27" s="15"/>
      <c r="X27" s="15"/>
      <c r="Y27" s="13"/>
      <c r="Z27" s="2"/>
      <c r="AA27" s="23"/>
    </row>
    <row r="28" spans="1:27" ht="12.75">
      <c r="A28" s="48" t="s">
        <v>53</v>
      </c>
      <c r="B28" s="38"/>
      <c r="C28" s="16">
        <v>89288670</v>
      </c>
      <c r="D28" s="17"/>
      <c r="E28" s="16">
        <v>44012475</v>
      </c>
      <c r="F28" s="18">
        <v>26663255</v>
      </c>
      <c r="G28" s="18"/>
      <c r="H28" s="16">
        <v>61157</v>
      </c>
      <c r="I28" s="16">
        <v>172549</v>
      </c>
      <c r="J28" s="18">
        <v>233706</v>
      </c>
      <c r="K28" s="18">
        <v>-15750</v>
      </c>
      <c r="L28" s="16">
        <v>233689</v>
      </c>
      <c r="M28" s="16">
        <v>72124</v>
      </c>
      <c r="N28" s="18">
        <v>290063</v>
      </c>
      <c r="O28" s="18">
        <v>414284</v>
      </c>
      <c r="P28" s="16">
        <v>4794674</v>
      </c>
      <c r="Q28" s="16">
        <v>-34499</v>
      </c>
      <c r="R28" s="18">
        <v>5174459</v>
      </c>
      <c r="S28" s="18">
        <v>7942250</v>
      </c>
      <c r="T28" s="16">
        <v>2721996</v>
      </c>
      <c r="U28" s="16">
        <v>1266182</v>
      </c>
      <c r="V28" s="16">
        <v>11930428</v>
      </c>
      <c r="W28" s="18">
        <v>17628656</v>
      </c>
      <c r="X28" s="18">
        <v>26663255</v>
      </c>
      <c r="Y28" s="16">
        <v>-9034599</v>
      </c>
      <c r="Z28" s="3">
        <v>-33.8841</v>
      </c>
      <c r="AA28" s="24">
        <v>26663255</v>
      </c>
    </row>
    <row r="29" spans="1:27" ht="12.75">
      <c r="A29" s="47" t="s">
        <v>54</v>
      </c>
      <c r="B29" s="38"/>
      <c r="C29" s="10">
        <f aca="true" t="shared" si="5" ref="C29:Y29">SUM(C27:C28)</f>
        <v>89288670</v>
      </c>
      <c r="D29" s="11">
        <f t="shared" si="5"/>
        <v>0</v>
      </c>
      <c r="E29" s="10">
        <f t="shared" si="5"/>
        <v>44012475</v>
      </c>
      <c r="F29" s="12">
        <f t="shared" si="5"/>
        <v>26663255</v>
      </c>
      <c r="G29" s="12">
        <f t="shared" si="5"/>
        <v>0</v>
      </c>
      <c r="H29" s="10">
        <f t="shared" si="5"/>
        <v>61157</v>
      </c>
      <c r="I29" s="10">
        <f t="shared" si="5"/>
        <v>172549</v>
      </c>
      <c r="J29" s="12">
        <f t="shared" si="5"/>
        <v>233706</v>
      </c>
      <c r="K29" s="12">
        <f t="shared" si="5"/>
        <v>-15750</v>
      </c>
      <c r="L29" s="10">
        <f t="shared" si="5"/>
        <v>233689</v>
      </c>
      <c r="M29" s="10">
        <f t="shared" si="5"/>
        <v>72124</v>
      </c>
      <c r="N29" s="12">
        <f t="shared" si="5"/>
        <v>290063</v>
      </c>
      <c r="O29" s="12">
        <f t="shared" si="5"/>
        <v>414284</v>
      </c>
      <c r="P29" s="10">
        <f t="shared" si="5"/>
        <v>4794674</v>
      </c>
      <c r="Q29" s="10">
        <f t="shared" si="5"/>
        <v>-34499</v>
      </c>
      <c r="R29" s="12">
        <f t="shared" si="5"/>
        <v>5174459</v>
      </c>
      <c r="S29" s="12">
        <f t="shared" si="5"/>
        <v>7942250</v>
      </c>
      <c r="T29" s="10">
        <f t="shared" si="5"/>
        <v>2721996</v>
      </c>
      <c r="U29" s="10">
        <f t="shared" si="5"/>
        <v>1266182</v>
      </c>
      <c r="V29" s="10">
        <f t="shared" si="5"/>
        <v>11930428</v>
      </c>
      <c r="W29" s="12">
        <f t="shared" si="5"/>
        <v>17628656</v>
      </c>
      <c r="X29" s="12">
        <f t="shared" si="5"/>
        <v>26663255</v>
      </c>
      <c r="Y29" s="10">
        <f t="shared" si="5"/>
        <v>-9034599</v>
      </c>
      <c r="Z29" s="1">
        <f>+IF(X29&lt;&gt;0,+(Y29/X29)*100,0)</f>
        <v>-33.884081294650635</v>
      </c>
      <c r="AA29" s="22">
        <f>SUM(AA27:AA28)</f>
        <v>26663255</v>
      </c>
    </row>
    <row r="30" spans="1:27" ht="12.75">
      <c r="A30" s="51" t="s">
        <v>55</v>
      </c>
      <c r="B30" s="38"/>
      <c r="C30" s="13">
        <v>231472120</v>
      </c>
      <c r="D30" s="14"/>
      <c r="E30" s="13">
        <v>230886578</v>
      </c>
      <c r="F30" s="15">
        <v>241826291</v>
      </c>
      <c r="G30" s="15">
        <v>-1435439</v>
      </c>
      <c r="H30" s="13">
        <v>-1399446</v>
      </c>
      <c r="I30" s="13">
        <v>4265027</v>
      </c>
      <c r="J30" s="15">
        <v>1430142</v>
      </c>
      <c r="K30" s="15">
        <v>3883382</v>
      </c>
      <c r="L30" s="13">
        <v>4145063</v>
      </c>
      <c r="M30" s="13">
        <v>8480994</v>
      </c>
      <c r="N30" s="15">
        <v>16509439</v>
      </c>
      <c r="O30" s="15">
        <v>16066944</v>
      </c>
      <c r="P30" s="13">
        <v>6866958</v>
      </c>
      <c r="Q30" s="13">
        <v>6763946</v>
      </c>
      <c r="R30" s="15">
        <v>29697848</v>
      </c>
      <c r="S30" s="15">
        <v>15574269</v>
      </c>
      <c r="T30" s="13">
        <v>25646208</v>
      </c>
      <c r="U30" s="13">
        <v>38988177</v>
      </c>
      <c r="V30" s="13">
        <v>80208654</v>
      </c>
      <c r="W30" s="15">
        <v>127846083</v>
      </c>
      <c r="X30" s="15">
        <v>241826297</v>
      </c>
      <c r="Y30" s="13">
        <v>-113980214</v>
      </c>
      <c r="Z30" s="2">
        <v>-47.1331</v>
      </c>
      <c r="AA30" s="23">
        <v>241826291</v>
      </c>
    </row>
    <row r="31" spans="1:27" ht="12.75">
      <c r="A31" s="50" t="s">
        <v>56</v>
      </c>
      <c r="B31" s="38"/>
      <c r="C31" s="10">
        <v>129429640</v>
      </c>
      <c r="D31" s="11"/>
      <c r="E31" s="10">
        <v>84421595</v>
      </c>
      <c r="F31" s="12">
        <v>71626964</v>
      </c>
      <c r="G31" s="12">
        <v>7118702</v>
      </c>
      <c r="H31" s="10">
        <v>-15588833</v>
      </c>
      <c r="I31" s="10">
        <v>3910329</v>
      </c>
      <c r="J31" s="12">
        <v>-4559802</v>
      </c>
      <c r="K31" s="12">
        <v>947085</v>
      </c>
      <c r="L31" s="10">
        <v>3097620</v>
      </c>
      <c r="M31" s="10">
        <v>4119604</v>
      </c>
      <c r="N31" s="12">
        <v>8164309</v>
      </c>
      <c r="O31" s="12">
        <v>4845699</v>
      </c>
      <c r="P31" s="10">
        <v>2949660</v>
      </c>
      <c r="Q31" s="10">
        <v>2697323</v>
      </c>
      <c r="R31" s="12">
        <v>10492682</v>
      </c>
      <c r="S31" s="12">
        <v>5971935</v>
      </c>
      <c r="T31" s="10">
        <v>-775778</v>
      </c>
      <c r="U31" s="10">
        <v>4755512</v>
      </c>
      <c r="V31" s="10">
        <v>9951669</v>
      </c>
      <c r="W31" s="12">
        <v>24048858</v>
      </c>
      <c r="X31" s="12">
        <v>71626971</v>
      </c>
      <c r="Y31" s="10">
        <v>-47578113</v>
      </c>
      <c r="Z31" s="1">
        <v>-66.4249</v>
      </c>
      <c r="AA31" s="22">
        <v>71626964</v>
      </c>
    </row>
    <row r="32" spans="1:27" ht="12.75">
      <c r="A32" s="50" t="s">
        <v>57</v>
      </c>
      <c r="B32" s="38"/>
      <c r="C32" s="10">
        <v>80317063</v>
      </c>
      <c r="D32" s="11"/>
      <c r="E32" s="10">
        <v>143698554</v>
      </c>
      <c r="F32" s="12">
        <v>147386546</v>
      </c>
      <c r="G32" s="12">
        <v>217033</v>
      </c>
      <c r="H32" s="10">
        <v>1966608</v>
      </c>
      <c r="I32" s="10">
        <v>5088768</v>
      </c>
      <c r="J32" s="12">
        <v>7272409</v>
      </c>
      <c r="K32" s="12">
        <v>1662010</v>
      </c>
      <c r="L32" s="10">
        <v>1986162</v>
      </c>
      <c r="M32" s="10">
        <v>2432739</v>
      </c>
      <c r="N32" s="12">
        <v>6080911</v>
      </c>
      <c r="O32" s="12">
        <v>4170544</v>
      </c>
      <c r="P32" s="10">
        <v>10061206</v>
      </c>
      <c r="Q32" s="10">
        <v>3166765</v>
      </c>
      <c r="R32" s="12">
        <v>17398515</v>
      </c>
      <c r="S32" s="12">
        <v>10957763</v>
      </c>
      <c r="T32" s="10">
        <v>11744438</v>
      </c>
      <c r="U32" s="10">
        <v>11510526</v>
      </c>
      <c r="V32" s="10">
        <v>34212727</v>
      </c>
      <c r="W32" s="12">
        <v>64964562</v>
      </c>
      <c r="X32" s="12">
        <v>147386544</v>
      </c>
      <c r="Y32" s="10">
        <v>-82421982</v>
      </c>
      <c r="Z32" s="1">
        <v>-55.9223</v>
      </c>
      <c r="AA32" s="22">
        <v>147386546</v>
      </c>
    </row>
    <row r="33" spans="1:27" ht="12.75">
      <c r="A33" s="51" t="s">
        <v>58</v>
      </c>
      <c r="B33" s="49"/>
      <c r="C33" s="10">
        <v>583246246</v>
      </c>
      <c r="D33" s="11"/>
      <c r="E33" s="10">
        <v>820285506</v>
      </c>
      <c r="F33" s="12">
        <v>797594807</v>
      </c>
      <c r="G33" s="12">
        <v>-735808</v>
      </c>
      <c r="H33" s="10">
        <v>16493981</v>
      </c>
      <c r="I33" s="10">
        <v>1976101</v>
      </c>
      <c r="J33" s="12">
        <v>17734274</v>
      </c>
      <c r="K33" s="12">
        <v>10426253</v>
      </c>
      <c r="L33" s="10">
        <v>47680292</v>
      </c>
      <c r="M33" s="10">
        <v>32249768</v>
      </c>
      <c r="N33" s="12">
        <v>90356313</v>
      </c>
      <c r="O33" s="12">
        <v>123042867</v>
      </c>
      <c r="P33" s="10">
        <v>36868579</v>
      </c>
      <c r="Q33" s="10">
        <v>61178875</v>
      </c>
      <c r="R33" s="12">
        <v>221090321</v>
      </c>
      <c r="S33" s="12">
        <v>95352436</v>
      </c>
      <c r="T33" s="10">
        <v>41465492</v>
      </c>
      <c r="U33" s="10">
        <v>89543287</v>
      </c>
      <c r="V33" s="10">
        <v>226361215</v>
      </c>
      <c r="W33" s="12">
        <v>555542123</v>
      </c>
      <c r="X33" s="12">
        <v>797594807</v>
      </c>
      <c r="Y33" s="10">
        <v>-242052684</v>
      </c>
      <c r="Z33" s="1">
        <v>-30.3478</v>
      </c>
      <c r="AA33" s="22">
        <v>797594807</v>
      </c>
    </row>
    <row r="34" spans="1:27" ht="12.75">
      <c r="A34" s="50" t="s">
        <v>59</v>
      </c>
      <c r="B34" s="38"/>
      <c r="C34" s="10"/>
      <c r="D34" s="11"/>
      <c r="E34" s="10"/>
      <c r="F34" s="12"/>
      <c r="G34" s="12"/>
      <c r="H34" s="10"/>
      <c r="I34" s="10"/>
      <c r="J34" s="12"/>
      <c r="K34" s="12"/>
      <c r="L34" s="10"/>
      <c r="M34" s="10"/>
      <c r="N34" s="12"/>
      <c r="O34" s="12"/>
      <c r="P34" s="10"/>
      <c r="Q34" s="10"/>
      <c r="R34" s="12"/>
      <c r="S34" s="12"/>
      <c r="T34" s="10"/>
      <c r="U34" s="10"/>
      <c r="V34" s="10"/>
      <c r="W34" s="12"/>
      <c r="X34" s="12"/>
      <c r="Y34" s="10"/>
      <c r="Z34" s="1"/>
      <c r="AA34" s="22"/>
    </row>
    <row r="35" spans="1:27" ht="12.75">
      <c r="A35" s="50" t="s">
        <v>60</v>
      </c>
      <c r="B35" s="38"/>
      <c r="C35" s="16"/>
      <c r="D35" s="17"/>
      <c r="E35" s="16"/>
      <c r="F35" s="18"/>
      <c r="G35" s="18"/>
      <c r="H35" s="16"/>
      <c r="I35" s="16"/>
      <c r="J35" s="18"/>
      <c r="K35" s="18"/>
      <c r="L35" s="16"/>
      <c r="M35" s="16"/>
      <c r="N35" s="18"/>
      <c r="O35" s="18"/>
      <c r="P35" s="16"/>
      <c r="Q35" s="16"/>
      <c r="R35" s="18"/>
      <c r="S35" s="18"/>
      <c r="T35" s="16"/>
      <c r="U35" s="16"/>
      <c r="V35" s="16"/>
      <c r="W35" s="18"/>
      <c r="X35" s="18"/>
      <c r="Y35" s="16"/>
      <c r="Z35" s="3"/>
      <c r="AA35" s="24"/>
    </row>
    <row r="36" spans="1:27" ht="4.5" customHeight="1">
      <c r="A36" s="52"/>
      <c r="B36" s="38"/>
      <c r="C36" s="10"/>
      <c r="D36" s="11"/>
      <c r="E36" s="10"/>
      <c r="F36" s="12"/>
      <c r="G36" s="12"/>
      <c r="H36" s="10"/>
      <c r="I36" s="10"/>
      <c r="J36" s="12"/>
      <c r="K36" s="12"/>
      <c r="L36" s="10"/>
      <c r="M36" s="10"/>
      <c r="N36" s="12"/>
      <c r="O36" s="12"/>
      <c r="P36" s="10"/>
      <c r="Q36" s="10"/>
      <c r="R36" s="12"/>
      <c r="S36" s="12"/>
      <c r="T36" s="10"/>
      <c r="U36" s="10"/>
      <c r="V36" s="10"/>
      <c r="W36" s="12"/>
      <c r="X36" s="12"/>
      <c r="Y36" s="10"/>
      <c r="Z36" s="1"/>
      <c r="AA36" s="22"/>
    </row>
    <row r="37" spans="1:27" ht="12.75">
      <c r="A37" s="44" t="s">
        <v>61</v>
      </c>
      <c r="B37" s="38" t="s">
        <v>62</v>
      </c>
      <c r="C37" s="39">
        <f aca="true" t="shared" si="6" ref="C37:Y37">C47+C50+C51+C54+C57+C58+SUM(C61:C67)</f>
        <v>169055246</v>
      </c>
      <c r="D37" s="40">
        <f t="shared" si="6"/>
        <v>0</v>
      </c>
      <c r="E37" s="39">
        <f t="shared" si="6"/>
        <v>544864310</v>
      </c>
      <c r="F37" s="41">
        <f t="shared" si="6"/>
        <v>249597703</v>
      </c>
      <c r="G37" s="41">
        <f t="shared" si="6"/>
        <v>0</v>
      </c>
      <c r="H37" s="39">
        <f t="shared" si="6"/>
        <v>0</v>
      </c>
      <c r="I37" s="39">
        <f t="shared" si="6"/>
        <v>36649</v>
      </c>
      <c r="J37" s="41">
        <f t="shared" si="6"/>
        <v>36649</v>
      </c>
      <c r="K37" s="41">
        <f t="shared" si="6"/>
        <v>0</v>
      </c>
      <c r="L37" s="39">
        <f t="shared" si="6"/>
        <v>8990</v>
      </c>
      <c r="M37" s="39">
        <f t="shared" si="6"/>
        <v>0</v>
      </c>
      <c r="N37" s="41">
        <f t="shared" si="6"/>
        <v>8990</v>
      </c>
      <c r="O37" s="41">
        <f t="shared" si="6"/>
        <v>3122</v>
      </c>
      <c r="P37" s="39">
        <f t="shared" si="6"/>
        <v>1036484</v>
      </c>
      <c r="Q37" s="39">
        <f t="shared" si="6"/>
        <v>11273</v>
      </c>
      <c r="R37" s="41">
        <f t="shared" si="6"/>
        <v>1050879</v>
      </c>
      <c r="S37" s="41">
        <f t="shared" si="6"/>
        <v>23597002</v>
      </c>
      <c r="T37" s="39">
        <f t="shared" si="6"/>
        <v>31333385</v>
      </c>
      <c r="U37" s="39">
        <f t="shared" si="6"/>
        <v>2891021</v>
      </c>
      <c r="V37" s="39">
        <f t="shared" si="6"/>
        <v>57821408</v>
      </c>
      <c r="W37" s="41">
        <f t="shared" si="6"/>
        <v>58917926</v>
      </c>
      <c r="X37" s="41">
        <f t="shared" si="6"/>
        <v>249597703</v>
      </c>
      <c r="Y37" s="39">
        <f t="shared" si="6"/>
        <v>-190679777</v>
      </c>
      <c r="Z37" s="42">
        <f>+IF(X37&lt;&gt;0,+(Y37/X37)*100,0)</f>
        <v>-76.39484446697813</v>
      </c>
      <c r="AA37" s="43">
        <f>AA47+AA50+AA51+AA54+AA57+AA58+SUM(AA61:AA67)</f>
        <v>249597703</v>
      </c>
    </row>
    <row r="38" spans="1:27" ht="12.75">
      <c r="A38" s="45" t="s">
        <v>33</v>
      </c>
      <c r="B38" s="46"/>
      <c r="C38" s="10">
        <v>5638200</v>
      </c>
      <c r="D38" s="11"/>
      <c r="E38" s="10">
        <v>193217000</v>
      </c>
      <c r="F38" s="12">
        <v>109126503</v>
      </c>
      <c r="G38" s="12"/>
      <c r="H38" s="10"/>
      <c r="I38" s="10"/>
      <c r="J38" s="12"/>
      <c r="K38" s="12"/>
      <c r="L38" s="10"/>
      <c r="M38" s="10"/>
      <c r="N38" s="12"/>
      <c r="O38" s="12"/>
      <c r="P38" s="10">
        <v>326032</v>
      </c>
      <c r="Q38" s="10"/>
      <c r="R38" s="12">
        <v>326032</v>
      </c>
      <c r="S38" s="12"/>
      <c r="T38" s="10">
        <v>28110814</v>
      </c>
      <c r="U38" s="10"/>
      <c r="V38" s="10">
        <v>28110814</v>
      </c>
      <c r="W38" s="12">
        <v>28436846</v>
      </c>
      <c r="X38" s="12">
        <v>109126503</v>
      </c>
      <c r="Y38" s="10">
        <v>-80689657</v>
      </c>
      <c r="Z38" s="1">
        <v>-73.9414</v>
      </c>
      <c r="AA38" s="22">
        <v>109126503</v>
      </c>
    </row>
    <row r="39" spans="1:27" ht="12.75">
      <c r="A39" s="45" t="s">
        <v>34</v>
      </c>
      <c r="B39" s="46"/>
      <c r="C39" s="10">
        <v>6950246</v>
      </c>
      <c r="D39" s="11"/>
      <c r="E39" s="10">
        <v>38800000</v>
      </c>
      <c r="F39" s="12">
        <v>3312163</v>
      </c>
      <c r="G39" s="12"/>
      <c r="H39" s="10"/>
      <c r="I39" s="10"/>
      <c r="J39" s="12"/>
      <c r="K39" s="12"/>
      <c r="L39" s="10"/>
      <c r="M39" s="10"/>
      <c r="N39" s="12"/>
      <c r="O39" s="12"/>
      <c r="P39" s="10"/>
      <c r="Q39" s="10"/>
      <c r="R39" s="12"/>
      <c r="S39" s="12"/>
      <c r="T39" s="10">
        <v>7596</v>
      </c>
      <c r="U39" s="10"/>
      <c r="V39" s="10">
        <v>7596</v>
      </c>
      <c r="W39" s="12">
        <v>7596</v>
      </c>
      <c r="X39" s="12">
        <v>3312163</v>
      </c>
      <c r="Y39" s="10">
        <v>-3304567</v>
      </c>
      <c r="Z39" s="1">
        <v>-99.7707</v>
      </c>
      <c r="AA39" s="22">
        <v>3312163</v>
      </c>
    </row>
    <row r="40" spans="1:27" ht="12.75">
      <c r="A40" s="45" t="s">
        <v>35</v>
      </c>
      <c r="B40" s="46"/>
      <c r="C40" s="10">
        <v>24812125</v>
      </c>
      <c r="D40" s="11"/>
      <c r="E40" s="10">
        <v>70725000</v>
      </c>
      <c r="F40" s="12">
        <v>51655241</v>
      </c>
      <c r="G40" s="12"/>
      <c r="H40" s="10"/>
      <c r="I40" s="10"/>
      <c r="J40" s="12"/>
      <c r="K40" s="12"/>
      <c r="L40" s="10"/>
      <c r="M40" s="10"/>
      <c r="N40" s="12"/>
      <c r="O40" s="12"/>
      <c r="P40" s="10"/>
      <c r="Q40" s="10"/>
      <c r="R40" s="12"/>
      <c r="S40" s="12">
        <v>23597002</v>
      </c>
      <c r="T40" s="10">
        <v>58417</v>
      </c>
      <c r="U40" s="10">
        <v>1848117</v>
      </c>
      <c r="V40" s="10">
        <v>25503536</v>
      </c>
      <c r="W40" s="12">
        <v>25503536</v>
      </c>
      <c r="X40" s="12">
        <v>51655241</v>
      </c>
      <c r="Y40" s="10">
        <v>-26151705</v>
      </c>
      <c r="Z40" s="1">
        <v>-50.6274</v>
      </c>
      <c r="AA40" s="22">
        <v>51655241</v>
      </c>
    </row>
    <row r="41" spans="1:27" ht="12.75">
      <c r="A41" s="45" t="s">
        <v>36</v>
      </c>
      <c r="B41" s="46"/>
      <c r="C41" s="10">
        <v>1218889</v>
      </c>
      <c r="D41" s="11"/>
      <c r="E41" s="10"/>
      <c r="F41" s="12"/>
      <c r="G41" s="12"/>
      <c r="H41" s="10"/>
      <c r="I41" s="10"/>
      <c r="J41" s="12"/>
      <c r="K41" s="12"/>
      <c r="L41" s="10"/>
      <c r="M41" s="10"/>
      <c r="N41" s="12"/>
      <c r="O41" s="12"/>
      <c r="P41" s="10"/>
      <c r="Q41" s="10"/>
      <c r="R41" s="12"/>
      <c r="S41" s="12"/>
      <c r="T41" s="10"/>
      <c r="U41" s="10"/>
      <c r="V41" s="10"/>
      <c r="W41" s="12"/>
      <c r="X41" s="12"/>
      <c r="Y41" s="10"/>
      <c r="Z41" s="1"/>
      <c r="AA41" s="22"/>
    </row>
    <row r="42" spans="1:27" ht="12.75">
      <c r="A42" s="45" t="s">
        <v>37</v>
      </c>
      <c r="B42" s="46"/>
      <c r="C42" s="10">
        <v>4565047</v>
      </c>
      <c r="D42" s="11"/>
      <c r="E42" s="10">
        <v>223733310</v>
      </c>
      <c r="F42" s="12">
        <v>63812761</v>
      </c>
      <c r="G42" s="12"/>
      <c r="H42" s="10"/>
      <c r="I42" s="10"/>
      <c r="J42" s="12"/>
      <c r="K42" s="12"/>
      <c r="L42" s="10"/>
      <c r="M42" s="10"/>
      <c r="N42" s="12"/>
      <c r="O42" s="12"/>
      <c r="P42" s="10"/>
      <c r="Q42" s="10"/>
      <c r="R42" s="12"/>
      <c r="S42" s="12"/>
      <c r="T42" s="10"/>
      <c r="U42" s="10"/>
      <c r="V42" s="10"/>
      <c r="W42" s="12"/>
      <c r="X42" s="12">
        <v>63812761</v>
      </c>
      <c r="Y42" s="10">
        <v>-63812761</v>
      </c>
      <c r="Z42" s="1">
        <v>-100</v>
      </c>
      <c r="AA42" s="22">
        <v>63812761</v>
      </c>
    </row>
    <row r="43" spans="1:27" ht="12.75">
      <c r="A43" s="45" t="s">
        <v>38</v>
      </c>
      <c r="B43" s="46"/>
      <c r="C43" s="10">
        <v>99902601</v>
      </c>
      <c r="D43" s="11"/>
      <c r="E43" s="10"/>
      <c r="F43" s="12"/>
      <c r="G43" s="12"/>
      <c r="H43" s="10"/>
      <c r="I43" s="10"/>
      <c r="J43" s="12"/>
      <c r="K43" s="12"/>
      <c r="L43" s="10"/>
      <c r="M43" s="10"/>
      <c r="N43" s="12"/>
      <c r="O43" s="12"/>
      <c r="P43" s="10"/>
      <c r="Q43" s="10"/>
      <c r="R43" s="12"/>
      <c r="S43" s="12"/>
      <c r="T43" s="10"/>
      <c r="U43" s="10"/>
      <c r="V43" s="10"/>
      <c r="W43" s="12"/>
      <c r="X43" s="12"/>
      <c r="Y43" s="10"/>
      <c r="Z43" s="1"/>
      <c r="AA43" s="22"/>
    </row>
    <row r="44" spans="1:27" ht="12.75">
      <c r="A44" s="45" t="s">
        <v>39</v>
      </c>
      <c r="B44" s="38"/>
      <c r="C44" s="10"/>
      <c r="D44" s="11"/>
      <c r="E44" s="10"/>
      <c r="F44" s="12"/>
      <c r="G44" s="12"/>
      <c r="H44" s="10"/>
      <c r="I44" s="10"/>
      <c r="J44" s="12"/>
      <c r="K44" s="12"/>
      <c r="L44" s="10"/>
      <c r="M44" s="10"/>
      <c r="N44" s="12"/>
      <c r="O44" s="12"/>
      <c r="P44" s="10"/>
      <c r="Q44" s="10"/>
      <c r="R44" s="12"/>
      <c r="S44" s="12"/>
      <c r="T44" s="10"/>
      <c r="U44" s="10"/>
      <c r="V44" s="10"/>
      <c r="W44" s="12"/>
      <c r="X44" s="12"/>
      <c r="Y44" s="10"/>
      <c r="Z44" s="1"/>
      <c r="AA44" s="22"/>
    </row>
    <row r="45" spans="1:27" ht="12.75">
      <c r="A45" s="45" t="s">
        <v>40</v>
      </c>
      <c r="B45" s="38"/>
      <c r="C45" s="13">
        <v>5265517</v>
      </c>
      <c r="D45" s="14"/>
      <c r="E45" s="13"/>
      <c r="F45" s="15"/>
      <c r="G45" s="15"/>
      <c r="H45" s="13"/>
      <c r="I45" s="13"/>
      <c r="J45" s="15"/>
      <c r="K45" s="15"/>
      <c r="L45" s="13"/>
      <c r="M45" s="13"/>
      <c r="N45" s="15"/>
      <c r="O45" s="15"/>
      <c r="P45" s="13"/>
      <c r="Q45" s="13"/>
      <c r="R45" s="15"/>
      <c r="S45" s="15"/>
      <c r="T45" s="13">
        <v>316877</v>
      </c>
      <c r="U45" s="13">
        <v>142156</v>
      </c>
      <c r="V45" s="13">
        <v>459033</v>
      </c>
      <c r="W45" s="15">
        <v>459033</v>
      </c>
      <c r="X45" s="15"/>
      <c r="Y45" s="13">
        <v>459033</v>
      </c>
      <c r="Z45" s="2"/>
      <c r="AA45" s="23"/>
    </row>
    <row r="46" spans="1:27" ht="12.75">
      <c r="A46" s="45" t="s">
        <v>41</v>
      </c>
      <c r="B46" s="38"/>
      <c r="C46" s="16">
        <v>445225</v>
      </c>
      <c r="D46" s="17"/>
      <c r="E46" s="16"/>
      <c r="F46" s="18"/>
      <c r="G46" s="18"/>
      <c r="H46" s="16"/>
      <c r="I46" s="16"/>
      <c r="J46" s="18"/>
      <c r="K46" s="18"/>
      <c r="L46" s="16"/>
      <c r="M46" s="16"/>
      <c r="N46" s="18"/>
      <c r="O46" s="18"/>
      <c r="P46" s="16"/>
      <c r="Q46" s="16"/>
      <c r="R46" s="18"/>
      <c r="S46" s="18"/>
      <c r="T46" s="16"/>
      <c r="U46" s="16"/>
      <c r="V46" s="16"/>
      <c r="W46" s="18"/>
      <c r="X46" s="18"/>
      <c r="Y46" s="16"/>
      <c r="Z46" s="3"/>
      <c r="AA46" s="24"/>
    </row>
    <row r="47" spans="1:27" ht="12.75">
      <c r="A47" s="47" t="s">
        <v>42</v>
      </c>
      <c r="B47" s="38"/>
      <c r="C47" s="10">
        <f aca="true" t="shared" si="7" ref="C47:Y47">SUM(C38:C46)</f>
        <v>148797850</v>
      </c>
      <c r="D47" s="11">
        <f t="shared" si="7"/>
        <v>0</v>
      </c>
      <c r="E47" s="10">
        <f t="shared" si="7"/>
        <v>526475310</v>
      </c>
      <c r="F47" s="12">
        <f t="shared" si="7"/>
        <v>227906668</v>
      </c>
      <c r="G47" s="12">
        <f t="shared" si="7"/>
        <v>0</v>
      </c>
      <c r="H47" s="10">
        <f t="shared" si="7"/>
        <v>0</v>
      </c>
      <c r="I47" s="10">
        <f t="shared" si="7"/>
        <v>0</v>
      </c>
      <c r="J47" s="12">
        <f t="shared" si="7"/>
        <v>0</v>
      </c>
      <c r="K47" s="12">
        <f t="shared" si="7"/>
        <v>0</v>
      </c>
      <c r="L47" s="10">
        <f t="shared" si="7"/>
        <v>0</v>
      </c>
      <c r="M47" s="10">
        <f t="shared" si="7"/>
        <v>0</v>
      </c>
      <c r="N47" s="12">
        <f t="shared" si="7"/>
        <v>0</v>
      </c>
      <c r="O47" s="12">
        <f t="shared" si="7"/>
        <v>0</v>
      </c>
      <c r="P47" s="10">
        <f t="shared" si="7"/>
        <v>326032</v>
      </c>
      <c r="Q47" s="10">
        <f t="shared" si="7"/>
        <v>0</v>
      </c>
      <c r="R47" s="12">
        <f t="shared" si="7"/>
        <v>326032</v>
      </c>
      <c r="S47" s="12">
        <f t="shared" si="7"/>
        <v>23597002</v>
      </c>
      <c r="T47" s="10">
        <f t="shared" si="7"/>
        <v>28493704</v>
      </c>
      <c r="U47" s="10">
        <f t="shared" si="7"/>
        <v>1990273</v>
      </c>
      <c r="V47" s="10">
        <f t="shared" si="7"/>
        <v>54080979</v>
      </c>
      <c r="W47" s="12">
        <f t="shared" si="7"/>
        <v>54407011</v>
      </c>
      <c r="X47" s="12">
        <f t="shared" si="7"/>
        <v>227906668</v>
      </c>
      <c r="Y47" s="10">
        <f t="shared" si="7"/>
        <v>-173499657</v>
      </c>
      <c r="Z47" s="1">
        <f>+IF(X47&lt;&gt;0,+(Y47/X47)*100,0)</f>
        <v>-76.12750364987127</v>
      </c>
      <c r="AA47" s="22">
        <f>SUM(AA38:AA46)</f>
        <v>227906668</v>
      </c>
    </row>
    <row r="48" spans="1:27" ht="12.75">
      <c r="A48" s="48" t="s">
        <v>43</v>
      </c>
      <c r="B48" s="49"/>
      <c r="C48" s="10">
        <v>2426653</v>
      </c>
      <c r="D48" s="11"/>
      <c r="E48" s="10"/>
      <c r="F48" s="12">
        <v>7706734</v>
      </c>
      <c r="G48" s="12"/>
      <c r="H48" s="10"/>
      <c r="I48" s="10"/>
      <c r="J48" s="12"/>
      <c r="K48" s="12"/>
      <c r="L48" s="10"/>
      <c r="M48" s="10"/>
      <c r="N48" s="12"/>
      <c r="O48" s="12"/>
      <c r="P48" s="10"/>
      <c r="Q48" s="10"/>
      <c r="R48" s="12"/>
      <c r="S48" s="12"/>
      <c r="T48" s="10"/>
      <c r="U48" s="10">
        <v>659302</v>
      </c>
      <c r="V48" s="10">
        <v>659302</v>
      </c>
      <c r="W48" s="12">
        <v>659302</v>
      </c>
      <c r="X48" s="12">
        <v>7706734</v>
      </c>
      <c r="Y48" s="10">
        <v>-7047432</v>
      </c>
      <c r="Z48" s="1">
        <v>-91.4451</v>
      </c>
      <c r="AA48" s="22">
        <v>7706734</v>
      </c>
    </row>
    <row r="49" spans="1:27" ht="12.75">
      <c r="A49" s="48" t="s">
        <v>44</v>
      </c>
      <c r="B49" s="38"/>
      <c r="C49" s="16">
        <v>300000</v>
      </c>
      <c r="D49" s="17"/>
      <c r="E49" s="16"/>
      <c r="F49" s="18"/>
      <c r="G49" s="18"/>
      <c r="H49" s="16"/>
      <c r="I49" s="16"/>
      <c r="J49" s="18"/>
      <c r="K49" s="18"/>
      <c r="L49" s="16"/>
      <c r="M49" s="16"/>
      <c r="N49" s="18"/>
      <c r="O49" s="18"/>
      <c r="P49" s="16"/>
      <c r="Q49" s="16"/>
      <c r="R49" s="18"/>
      <c r="S49" s="18"/>
      <c r="T49" s="16"/>
      <c r="U49" s="16"/>
      <c r="V49" s="16"/>
      <c r="W49" s="18"/>
      <c r="X49" s="18"/>
      <c r="Y49" s="16"/>
      <c r="Z49" s="3"/>
      <c r="AA49" s="24"/>
    </row>
    <row r="50" spans="1:27" ht="12.75">
      <c r="A50" s="47" t="s">
        <v>45</v>
      </c>
      <c r="B50" s="38"/>
      <c r="C50" s="19">
        <f aca="true" t="shared" si="8" ref="C50:Y50">SUM(C48:C49)</f>
        <v>2726653</v>
      </c>
      <c r="D50" s="20">
        <f t="shared" si="8"/>
        <v>0</v>
      </c>
      <c r="E50" s="19">
        <f t="shared" si="8"/>
        <v>0</v>
      </c>
      <c r="F50" s="21">
        <f t="shared" si="8"/>
        <v>7706734</v>
      </c>
      <c r="G50" s="21">
        <f t="shared" si="8"/>
        <v>0</v>
      </c>
      <c r="H50" s="19">
        <f t="shared" si="8"/>
        <v>0</v>
      </c>
      <c r="I50" s="19">
        <f t="shared" si="8"/>
        <v>0</v>
      </c>
      <c r="J50" s="21">
        <f t="shared" si="8"/>
        <v>0</v>
      </c>
      <c r="K50" s="21">
        <f t="shared" si="8"/>
        <v>0</v>
      </c>
      <c r="L50" s="19">
        <f t="shared" si="8"/>
        <v>0</v>
      </c>
      <c r="M50" s="19">
        <f t="shared" si="8"/>
        <v>0</v>
      </c>
      <c r="N50" s="21">
        <f t="shared" si="8"/>
        <v>0</v>
      </c>
      <c r="O50" s="21">
        <f t="shared" si="8"/>
        <v>0</v>
      </c>
      <c r="P50" s="19">
        <f t="shared" si="8"/>
        <v>0</v>
      </c>
      <c r="Q50" s="19">
        <f t="shared" si="8"/>
        <v>0</v>
      </c>
      <c r="R50" s="21">
        <f t="shared" si="8"/>
        <v>0</v>
      </c>
      <c r="S50" s="21">
        <f t="shared" si="8"/>
        <v>0</v>
      </c>
      <c r="T50" s="19">
        <f t="shared" si="8"/>
        <v>0</v>
      </c>
      <c r="U50" s="19">
        <f t="shared" si="8"/>
        <v>659302</v>
      </c>
      <c r="V50" s="19">
        <f t="shared" si="8"/>
        <v>659302</v>
      </c>
      <c r="W50" s="21">
        <f t="shared" si="8"/>
        <v>659302</v>
      </c>
      <c r="X50" s="21">
        <f t="shared" si="8"/>
        <v>7706734</v>
      </c>
      <c r="Y50" s="19">
        <f t="shared" si="8"/>
        <v>-7047432</v>
      </c>
      <c r="Z50" s="4">
        <f>+IF(X50&lt;&gt;0,+(Y50/X50)*100,0)</f>
        <v>-91.44511799680643</v>
      </c>
      <c r="AA50" s="25">
        <f>SUM(AA48:AA49)</f>
        <v>7706734</v>
      </c>
    </row>
    <row r="51" spans="1:27" ht="12.75">
      <c r="A51" s="50" t="s">
        <v>91</v>
      </c>
      <c r="B51" s="38"/>
      <c r="C51" s="10">
        <v>1388520</v>
      </c>
      <c r="D51" s="11"/>
      <c r="E51" s="10"/>
      <c r="F51" s="12"/>
      <c r="G51" s="12"/>
      <c r="H51" s="10"/>
      <c r="I51" s="10"/>
      <c r="J51" s="12"/>
      <c r="K51" s="12"/>
      <c r="L51" s="10"/>
      <c r="M51" s="10"/>
      <c r="N51" s="12"/>
      <c r="O51" s="12"/>
      <c r="P51" s="10"/>
      <c r="Q51" s="10"/>
      <c r="R51" s="12"/>
      <c r="S51" s="12"/>
      <c r="T51" s="10"/>
      <c r="U51" s="10"/>
      <c r="V51" s="10"/>
      <c r="W51" s="12"/>
      <c r="X51" s="12"/>
      <c r="Y51" s="10"/>
      <c r="Z51" s="1"/>
      <c r="AA51" s="22"/>
    </row>
    <row r="52" spans="1:27" ht="12.75">
      <c r="A52" s="48" t="s">
        <v>46</v>
      </c>
      <c r="B52" s="38"/>
      <c r="C52" s="13"/>
      <c r="D52" s="14"/>
      <c r="E52" s="13"/>
      <c r="F52" s="15"/>
      <c r="G52" s="15"/>
      <c r="H52" s="13"/>
      <c r="I52" s="13"/>
      <c r="J52" s="15"/>
      <c r="K52" s="15"/>
      <c r="L52" s="13"/>
      <c r="M52" s="13"/>
      <c r="N52" s="15"/>
      <c r="O52" s="15"/>
      <c r="P52" s="13"/>
      <c r="Q52" s="13"/>
      <c r="R52" s="15"/>
      <c r="S52" s="15"/>
      <c r="T52" s="13"/>
      <c r="U52" s="13"/>
      <c r="V52" s="13"/>
      <c r="W52" s="15"/>
      <c r="X52" s="15"/>
      <c r="Y52" s="13"/>
      <c r="Z52" s="2"/>
      <c r="AA52" s="23"/>
    </row>
    <row r="53" spans="1:27" ht="12.75">
      <c r="A53" s="48" t="s">
        <v>47</v>
      </c>
      <c r="B53" s="38"/>
      <c r="C53" s="16"/>
      <c r="D53" s="17"/>
      <c r="E53" s="16">
        <v>600000</v>
      </c>
      <c r="F53" s="18">
        <v>1194813</v>
      </c>
      <c r="G53" s="18"/>
      <c r="H53" s="16"/>
      <c r="I53" s="16"/>
      <c r="J53" s="18"/>
      <c r="K53" s="18"/>
      <c r="L53" s="16"/>
      <c r="M53" s="16"/>
      <c r="N53" s="18"/>
      <c r="O53" s="18"/>
      <c r="P53" s="16"/>
      <c r="Q53" s="16"/>
      <c r="R53" s="18"/>
      <c r="S53" s="18"/>
      <c r="T53" s="16"/>
      <c r="U53" s="16"/>
      <c r="V53" s="16"/>
      <c r="W53" s="18"/>
      <c r="X53" s="18">
        <v>1194813</v>
      </c>
      <c r="Y53" s="16">
        <v>-1194813</v>
      </c>
      <c r="Z53" s="3">
        <v>-100</v>
      </c>
      <c r="AA53" s="24">
        <v>1194813</v>
      </c>
    </row>
    <row r="54" spans="1:27" ht="12.75">
      <c r="A54" s="47" t="s">
        <v>48</v>
      </c>
      <c r="B54" s="38"/>
      <c r="C54" s="10">
        <f aca="true" t="shared" si="9" ref="C54:Y54">SUM(C52:C53)</f>
        <v>0</v>
      </c>
      <c r="D54" s="11">
        <f t="shared" si="9"/>
        <v>0</v>
      </c>
      <c r="E54" s="10">
        <f t="shared" si="9"/>
        <v>600000</v>
      </c>
      <c r="F54" s="12">
        <f t="shared" si="9"/>
        <v>1194813</v>
      </c>
      <c r="G54" s="12">
        <f t="shared" si="9"/>
        <v>0</v>
      </c>
      <c r="H54" s="10">
        <f t="shared" si="9"/>
        <v>0</v>
      </c>
      <c r="I54" s="10">
        <f t="shared" si="9"/>
        <v>0</v>
      </c>
      <c r="J54" s="12">
        <f t="shared" si="9"/>
        <v>0</v>
      </c>
      <c r="K54" s="12">
        <f t="shared" si="9"/>
        <v>0</v>
      </c>
      <c r="L54" s="10">
        <f t="shared" si="9"/>
        <v>0</v>
      </c>
      <c r="M54" s="10">
        <f t="shared" si="9"/>
        <v>0</v>
      </c>
      <c r="N54" s="12">
        <f t="shared" si="9"/>
        <v>0</v>
      </c>
      <c r="O54" s="12">
        <f t="shared" si="9"/>
        <v>0</v>
      </c>
      <c r="P54" s="10">
        <f t="shared" si="9"/>
        <v>0</v>
      </c>
      <c r="Q54" s="10">
        <f t="shared" si="9"/>
        <v>0</v>
      </c>
      <c r="R54" s="12">
        <f t="shared" si="9"/>
        <v>0</v>
      </c>
      <c r="S54" s="12">
        <f t="shared" si="9"/>
        <v>0</v>
      </c>
      <c r="T54" s="10">
        <f t="shared" si="9"/>
        <v>0</v>
      </c>
      <c r="U54" s="10">
        <f t="shared" si="9"/>
        <v>0</v>
      </c>
      <c r="V54" s="10">
        <f t="shared" si="9"/>
        <v>0</v>
      </c>
      <c r="W54" s="12">
        <f t="shared" si="9"/>
        <v>0</v>
      </c>
      <c r="X54" s="12">
        <f t="shared" si="9"/>
        <v>1194813</v>
      </c>
      <c r="Y54" s="10">
        <f t="shared" si="9"/>
        <v>-1194813</v>
      </c>
      <c r="Z54" s="1">
        <f>+IF(X54&lt;&gt;0,+(Y54/X54)*100,0)</f>
        <v>-100</v>
      </c>
      <c r="AA54" s="22">
        <f>SUM(AA52:AA53)</f>
        <v>1194813</v>
      </c>
    </row>
    <row r="55" spans="1:27" ht="12.75">
      <c r="A55" s="48" t="s">
        <v>49</v>
      </c>
      <c r="B55" s="49"/>
      <c r="C55" s="10">
        <v>9777551</v>
      </c>
      <c r="D55" s="11"/>
      <c r="E55" s="10">
        <v>16389000</v>
      </c>
      <c r="F55" s="12">
        <v>11978528</v>
      </c>
      <c r="G55" s="12"/>
      <c r="H55" s="10"/>
      <c r="I55" s="10"/>
      <c r="J55" s="12"/>
      <c r="K55" s="12"/>
      <c r="L55" s="10"/>
      <c r="M55" s="10"/>
      <c r="N55" s="12"/>
      <c r="O55" s="12"/>
      <c r="P55" s="10">
        <v>498656</v>
      </c>
      <c r="Q55" s="10"/>
      <c r="R55" s="12">
        <v>498656</v>
      </c>
      <c r="S55" s="12"/>
      <c r="T55" s="10">
        <v>301830</v>
      </c>
      <c r="U55" s="10">
        <v>128677</v>
      </c>
      <c r="V55" s="10">
        <v>430507</v>
      </c>
      <c r="W55" s="12">
        <v>929163</v>
      </c>
      <c r="X55" s="12">
        <v>11978528</v>
      </c>
      <c r="Y55" s="10">
        <v>-11049365</v>
      </c>
      <c r="Z55" s="1">
        <v>-92.2431</v>
      </c>
      <c r="AA55" s="22">
        <v>11978528</v>
      </c>
    </row>
    <row r="56" spans="1:27" ht="12.75">
      <c r="A56" s="48" t="s">
        <v>50</v>
      </c>
      <c r="B56" s="38"/>
      <c r="C56" s="16">
        <v>369130</v>
      </c>
      <c r="D56" s="17"/>
      <c r="E56" s="16">
        <v>250000</v>
      </c>
      <c r="F56" s="18">
        <v>250000</v>
      </c>
      <c r="G56" s="18"/>
      <c r="H56" s="16"/>
      <c r="I56" s="16"/>
      <c r="J56" s="18"/>
      <c r="K56" s="18"/>
      <c r="L56" s="16"/>
      <c r="M56" s="16"/>
      <c r="N56" s="18"/>
      <c r="O56" s="18"/>
      <c r="P56" s="16"/>
      <c r="Q56" s="16"/>
      <c r="R56" s="18"/>
      <c r="S56" s="18"/>
      <c r="T56" s="16"/>
      <c r="U56" s="16"/>
      <c r="V56" s="16"/>
      <c r="W56" s="18"/>
      <c r="X56" s="18">
        <v>250000</v>
      </c>
      <c r="Y56" s="16">
        <v>-250000</v>
      </c>
      <c r="Z56" s="3">
        <v>-100</v>
      </c>
      <c r="AA56" s="24">
        <v>250000</v>
      </c>
    </row>
    <row r="57" spans="1:27" ht="12.75">
      <c r="A57" s="47" t="s">
        <v>92</v>
      </c>
      <c r="B57" s="38"/>
      <c r="C57" s="19">
        <f aca="true" t="shared" si="10" ref="C57:Y57">SUM(C55:C56)</f>
        <v>10146681</v>
      </c>
      <c r="D57" s="20">
        <f t="shared" si="10"/>
        <v>0</v>
      </c>
      <c r="E57" s="19">
        <f t="shared" si="10"/>
        <v>16639000</v>
      </c>
      <c r="F57" s="21">
        <f t="shared" si="10"/>
        <v>12228528</v>
      </c>
      <c r="G57" s="21">
        <f t="shared" si="10"/>
        <v>0</v>
      </c>
      <c r="H57" s="19">
        <f t="shared" si="10"/>
        <v>0</v>
      </c>
      <c r="I57" s="19">
        <f t="shared" si="10"/>
        <v>0</v>
      </c>
      <c r="J57" s="21">
        <f t="shared" si="10"/>
        <v>0</v>
      </c>
      <c r="K57" s="21">
        <f t="shared" si="10"/>
        <v>0</v>
      </c>
      <c r="L57" s="19">
        <f t="shared" si="10"/>
        <v>0</v>
      </c>
      <c r="M57" s="19">
        <f t="shared" si="10"/>
        <v>0</v>
      </c>
      <c r="N57" s="21">
        <f t="shared" si="10"/>
        <v>0</v>
      </c>
      <c r="O57" s="21">
        <f t="shared" si="10"/>
        <v>0</v>
      </c>
      <c r="P57" s="19">
        <f t="shared" si="10"/>
        <v>498656</v>
      </c>
      <c r="Q57" s="19">
        <f t="shared" si="10"/>
        <v>0</v>
      </c>
      <c r="R57" s="21">
        <f t="shared" si="10"/>
        <v>498656</v>
      </c>
      <c r="S57" s="21">
        <f t="shared" si="10"/>
        <v>0</v>
      </c>
      <c r="T57" s="19">
        <f t="shared" si="10"/>
        <v>301830</v>
      </c>
      <c r="U57" s="19">
        <f t="shared" si="10"/>
        <v>128677</v>
      </c>
      <c r="V57" s="19">
        <f t="shared" si="10"/>
        <v>430507</v>
      </c>
      <c r="W57" s="21">
        <f t="shared" si="10"/>
        <v>929163</v>
      </c>
      <c r="X57" s="21">
        <f t="shared" si="10"/>
        <v>12228528</v>
      </c>
      <c r="Y57" s="19">
        <f t="shared" si="10"/>
        <v>-11299365</v>
      </c>
      <c r="Z57" s="4">
        <f>+IF(X57&lt;&gt;0,+(Y57/X57)*100,0)</f>
        <v>-92.40167745455544</v>
      </c>
      <c r="AA57" s="25">
        <f>SUM(AA55:AA56)</f>
        <v>12228528</v>
      </c>
    </row>
    <row r="58" spans="1:27" ht="12.75">
      <c r="A58" s="50" t="s">
        <v>51</v>
      </c>
      <c r="B58" s="38"/>
      <c r="C58" s="10"/>
      <c r="D58" s="11"/>
      <c r="E58" s="10"/>
      <c r="F58" s="12"/>
      <c r="G58" s="12"/>
      <c r="H58" s="10"/>
      <c r="I58" s="10"/>
      <c r="J58" s="12"/>
      <c r="K58" s="12"/>
      <c r="L58" s="10"/>
      <c r="M58" s="10"/>
      <c r="N58" s="12"/>
      <c r="O58" s="12"/>
      <c r="P58" s="10"/>
      <c r="Q58" s="10"/>
      <c r="R58" s="12"/>
      <c r="S58" s="12"/>
      <c r="T58" s="10"/>
      <c r="U58" s="10"/>
      <c r="V58" s="10"/>
      <c r="W58" s="12"/>
      <c r="X58" s="12"/>
      <c r="Y58" s="10"/>
      <c r="Z58" s="1"/>
      <c r="AA58" s="22"/>
    </row>
    <row r="59" spans="1:27" ht="12.75">
      <c r="A59" s="48" t="s">
        <v>52</v>
      </c>
      <c r="B59" s="38"/>
      <c r="C59" s="13"/>
      <c r="D59" s="14"/>
      <c r="E59" s="13"/>
      <c r="F59" s="15"/>
      <c r="G59" s="15"/>
      <c r="H59" s="13"/>
      <c r="I59" s="13"/>
      <c r="J59" s="15"/>
      <c r="K59" s="15"/>
      <c r="L59" s="13"/>
      <c r="M59" s="13"/>
      <c r="N59" s="15"/>
      <c r="O59" s="15"/>
      <c r="P59" s="13"/>
      <c r="Q59" s="13"/>
      <c r="R59" s="15"/>
      <c r="S59" s="15"/>
      <c r="T59" s="13"/>
      <c r="U59" s="13"/>
      <c r="V59" s="13"/>
      <c r="W59" s="15"/>
      <c r="X59" s="15"/>
      <c r="Y59" s="13"/>
      <c r="Z59" s="2"/>
      <c r="AA59" s="23"/>
    </row>
    <row r="60" spans="1:27" ht="12.75">
      <c r="A60" s="48" t="s">
        <v>53</v>
      </c>
      <c r="B60" s="38"/>
      <c r="C60" s="16"/>
      <c r="D60" s="17"/>
      <c r="E60" s="16"/>
      <c r="F60" s="18"/>
      <c r="G60" s="18"/>
      <c r="H60" s="16"/>
      <c r="I60" s="16"/>
      <c r="J60" s="18"/>
      <c r="K60" s="18"/>
      <c r="L60" s="16"/>
      <c r="M60" s="16"/>
      <c r="N60" s="18"/>
      <c r="O60" s="18"/>
      <c r="P60" s="16"/>
      <c r="Q60" s="16"/>
      <c r="R60" s="18"/>
      <c r="S60" s="18"/>
      <c r="T60" s="16"/>
      <c r="U60" s="16"/>
      <c r="V60" s="16"/>
      <c r="W60" s="18"/>
      <c r="X60" s="18"/>
      <c r="Y60" s="16"/>
      <c r="Z60" s="3"/>
      <c r="AA60" s="24"/>
    </row>
    <row r="61" spans="1:27" ht="12.75">
      <c r="A61" s="47" t="s">
        <v>54</v>
      </c>
      <c r="B61" s="38"/>
      <c r="C61" s="10">
        <f aca="true" t="shared" si="11" ref="C61:Y61">SUM(C59:C60)</f>
        <v>0</v>
      </c>
      <c r="D61" s="11">
        <f t="shared" si="11"/>
        <v>0</v>
      </c>
      <c r="E61" s="10">
        <f t="shared" si="11"/>
        <v>0</v>
      </c>
      <c r="F61" s="12">
        <f t="shared" si="11"/>
        <v>0</v>
      </c>
      <c r="G61" s="12">
        <f t="shared" si="11"/>
        <v>0</v>
      </c>
      <c r="H61" s="10">
        <f t="shared" si="11"/>
        <v>0</v>
      </c>
      <c r="I61" s="10">
        <f t="shared" si="11"/>
        <v>0</v>
      </c>
      <c r="J61" s="12">
        <f t="shared" si="11"/>
        <v>0</v>
      </c>
      <c r="K61" s="12">
        <f t="shared" si="11"/>
        <v>0</v>
      </c>
      <c r="L61" s="10">
        <f t="shared" si="11"/>
        <v>0</v>
      </c>
      <c r="M61" s="10">
        <f t="shared" si="11"/>
        <v>0</v>
      </c>
      <c r="N61" s="12">
        <f t="shared" si="11"/>
        <v>0</v>
      </c>
      <c r="O61" s="12">
        <f t="shared" si="11"/>
        <v>0</v>
      </c>
      <c r="P61" s="10">
        <f t="shared" si="11"/>
        <v>0</v>
      </c>
      <c r="Q61" s="10">
        <f t="shared" si="11"/>
        <v>0</v>
      </c>
      <c r="R61" s="12">
        <f t="shared" si="11"/>
        <v>0</v>
      </c>
      <c r="S61" s="12">
        <f t="shared" si="11"/>
        <v>0</v>
      </c>
      <c r="T61" s="10">
        <f t="shared" si="11"/>
        <v>0</v>
      </c>
      <c r="U61" s="10">
        <f t="shared" si="11"/>
        <v>0</v>
      </c>
      <c r="V61" s="10">
        <f t="shared" si="11"/>
        <v>0</v>
      </c>
      <c r="W61" s="12">
        <f t="shared" si="11"/>
        <v>0</v>
      </c>
      <c r="X61" s="12">
        <f t="shared" si="11"/>
        <v>0</v>
      </c>
      <c r="Y61" s="10">
        <f t="shared" si="11"/>
        <v>0</v>
      </c>
      <c r="Z61" s="1">
        <f>+IF(X61&lt;&gt;0,+(Y61/X61)*100,0)</f>
        <v>0</v>
      </c>
      <c r="AA61" s="22">
        <f>SUM(AA59:AA60)</f>
        <v>0</v>
      </c>
    </row>
    <row r="62" spans="1:27" ht="12.75">
      <c r="A62" s="51" t="s">
        <v>55</v>
      </c>
      <c r="B62" s="38"/>
      <c r="C62" s="13">
        <v>1982386</v>
      </c>
      <c r="D62" s="14"/>
      <c r="E62" s="13">
        <v>1150000</v>
      </c>
      <c r="F62" s="15">
        <v>560960</v>
      </c>
      <c r="G62" s="15"/>
      <c r="H62" s="13"/>
      <c r="I62" s="13"/>
      <c r="J62" s="15"/>
      <c r="K62" s="15"/>
      <c r="L62" s="13">
        <v>8990</v>
      </c>
      <c r="M62" s="13"/>
      <c r="N62" s="15">
        <v>8990</v>
      </c>
      <c r="O62" s="15">
        <v>3122</v>
      </c>
      <c r="P62" s="13">
        <v>200817</v>
      </c>
      <c r="Q62" s="13">
        <v>838</v>
      </c>
      <c r="R62" s="15">
        <v>204777</v>
      </c>
      <c r="S62" s="15"/>
      <c r="T62" s="13">
        <v>2537851</v>
      </c>
      <c r="U62" s="13">
        <v>112769</v>
      </c>
      <c r="V62" s="13">
        <v>2650620</v>
      </c>
      <c r="W62" s="15">
        <v>2864387</v>
      </c>
      <c r="X62" s="15">
        <v>560960</v>
      </c>
      <c r="Y62" s="13">
        <v>2303427</v>
      </c>
      <c r="Z62" s="2">
        <v>410.6223</v>
      </c>
      <c r="AA62" s="23">
        <v>560960</v>
      </c>
    </row>
    <row r="63" spans="1:27" ht="12.75">
      <c r="A63" s="50" t="s">
        <v>56</v>
      </c>
      <c r="B63" s="38"/>
      <c r="C63" s="10">
        <v>2016327</v>
      </c>
      <c r="D63" s="11"/>
      <c r="E63" s="10"/>
      <c r="F63" s="12"/>
      <c r="G63" s="12"/>
      <c r="H63" s="10"/>
      <c r="I63" s="10">
        <v>36649</v>
      </c>
      <c r="J63" s="12">
        <v>36649</v>
      </c>
      <c r="K63" s="12"/>
      <c r="L63" s="10"/>
      <c r="M63" s="10"/>
      <c r="N63" s="12"/>
      <c r="O63" s="12"/>
      <c r="P63" s="10"/>
      <c r="Q63" s="10">
        <v>10435</v>
      </c>
      <c r="R63" s="12">
        <v>10435</v>
      </c>
      <c r="S63" s="12"/>
      <c r="T63" s="10"/>
      <c r="U63" s="10"/>
      <c r="V63" s="10"/>
      <c r="W63" s="12">
        <v>47084</v>
      </c>
      <c r="X63" s="12"/>
      <c r="Y63" s="10">
        <v>47084</v>
      </c>
      <c r="Z63" s="1"/>
      <c r="AA63" s="22"/>
    </row>
    <row r="64" spans="1:27" ht="12.75">
      <c r="A64" s="50" t="s">
        <v>57</v>
      </c>
      <c r="B64" s="38"/>
      <c r="C64" s="10">
        <v>1996829</v>
      </c>
      <c r="D64" s="11"/>
      <c r="E64" s="10"/>
      <c r="F64" s="12"/>
      <c r="G64" s="12"/>
      <c r="H64" s="10"/>
      <c r="I64" s="10"/>
      <c r="J64" s="12"/>
      <c r="K64" s="12"/>
      <c r="L64" s="10"/>
      <c r="M64" s="10"/>
      <c r="N64" s="12"/>
      <c r="O64" s="12"/>
      <c r="P64" s="10">
        <v>10979</v>
      </c>
      <c r="Q64" s="10"/>
      <c r="R64" s="12">
        <v>10979</v>
      </c>
      <c r="S64" s="12"/>
      <c r="T64" s="10"/>
      <c r="U64" s="10"/>
      <c r="V64" s="10"/>
      <c r="W64" s="12">
        <v>10979</v>
      </c>
      <c r="X64" s="12"/>
      <c r="Y64" s="10">
        <v>10979</v>
      </c>
      <c r="Z64" s="1"/>
      <c r="AA64" s="22"/>
    </row>
    <row r="65" spans="1:27" ht="12.75">
      <c r="A65" s="51" t="s">
        <v>58</v>
      </c>
      <c r="B65" s="49"/>
      <c r="C65" s="10"/>
      <c r="D65" s="11"/>
      <c r="E65" s="10"/>
      <c r="F65" s="12"/>
      <c r="G65" s="12"/>
      <c r="H65" s="10"/>
      <c r="I65" s="10"/>
      <c r="J65" s="12"/>
      <c r="K65" s="12"/>
      <c r="L65" s="10"/>
      <c r="M65" s="10"/>
      <c r="N65" s="12"/>
      <c r="O65" s="12"/>
      <c r="P65" s="10"/>
      <c r="Q65" s="10"/>
      <c r="R65" s="12"/>
      <c r="S65" s="12"/>
      <c r="T65" s="10"/>
      <c r="U65" s="10"/>
      <c r="V65" s="10"/>
      <c r="W65" s="12"/>
      <c r="X65" s="12"/>
      <c r="Y65" s="10"/>
      <c r="Z65" s="1"/>
      <c r="AA65" s="22"/>
    </row>
    <row r="66" spans="1:27" ht="12.75">
      <c r="A66" s="50" t="s">
        <v>59</v>
      </c>
      <c r="B66" s="38"/>
      <c r="C66" s="10"/>
      <c r="D66" s="11"/>
      <c r="E66" s="10"/>
      <c r="F66" s="12"/>
      <c r="G66" s="12"/>
      <c r="H66" s="10"/>
      <c r="I66" s="10"/>
      <c r="J66" s="12"/>
      <c r="K66" s="12"/>
      <c r="L66" s="10"/>
      <c r="M66" s="10"/>
      <c r="N66" s="12"/>
      <c r="O66" s="12"/>
      <c r="P66" s="10"/>
      <c r="Q66" s="10"/>
      <c r="R66" s="12"/>
      <c r="S66" s="12"/>
      <c r="T66" s="10"/>
      <c r="U66" s="10"/>
      <c r="V66" s="10"/>
      <c r="W66" s="12"/>
      <c r="X66" s="12"/>
      <c r="Y66" s="10"/>
      <c r="Z66" s="1"/>
      <c r="AA66" s="22"/>
    </row>
    <row r="67" spans="1:27" ht="12.75">
      <c r="A67" s="50" t="s">
        <v>60</v>
      </c>
      <c r="B67" s="38"/>
      <c r="C67" s="16"/>
      <c r="D67" s="17"/>
      <c r="E67" s="16"/>
      <c r="F67" s="18"/>
      <c r="G67" s="18"/>
      <c r="H67" s="16"/>
      <c r="I67" s="16"/>
      <c r="J67" s="18"/>
      <c r="K67" s="18"/>
      <c r="L67" s="16"/>
      <c r="M67" s="16"/>
      <c r="N67" s="18"/>
      <c r="O67" s="18"/>
      <c r="P67" s="16"/>
      <c r="Q67" s="16"/>
      <c r="R67" s="18"/>
      <c r="S67" s="18"/>
      <c r="T67" s="16"/>
      <c r="U67" s="16"/>
      <c r="V67" s="16"/>
      <c r="W67" s="18"/>
      <c r="X67" s="18"/>
      <c r="Y67" s="16"/>
      <c r="Z67" s="3"/>
      <c r="AA67" s="24"/>
    </row>
    <row r="68" spans="1:27" ht="4.5" customHeight="1">
      <c r="A68" s="50"/>
      <c r="B68" s="38"/>
      <c r="C68" s="10"/>
      <c r="D68" s="11"/>
      <c r="E68" s="10"/>
      <c r="F68" s="12"/>
      <c r="G68" s="12"/>
      <c r="H68" s="10"/>
      <c r="I68" s="10"/>
      <c r="J68" s="12"/>
      <c r="K68" s="12"/>
      <c r="L68" s="10"/>
      <c r="M68" s="10"/>
      <c r="N68" s="12"/>
      <c r="O68" s="12"/>
      <c r="P68" s="10"/>
      <c r="Q68" s="10"/>
      <c r="R68" s="12"/>
      <c r="S68" s="12"/>
      <c r="T68" s="10"/>
      <c r="U68" s="10"/>
      <c r="V68" s="10"/>
      <c r="W68" s="12"/>
      <c r="X68" s="12"/>
      <c r="Y68" s="10"/>
      <c r="Z68" s="1"/>
      <c r="AA68" s="22"/>
    </row>
    <row r="69" spans="1:27" ht="12.75">
      <c r="A69" s="44" t="s">
        <v>63</v>
      </c>
      <c r="B69" s="38" t="s">
        <v>64</v>
      </c>
      <c r="C69" s="39">
        <f aca="true" t="shared" si="12" ref="C69:Y69">C79+C82+C83+C86+C89+C90+SUM(C93:C99)</f>
        <v>458283671</v>
      </c>
      <c r="D69" s="40">
        <f t="shared" si="12"/>
        <v>0</v>
      </c>
      <c r="E69" s="39">
        <f t="shared" si="12"/>
        <v>2229374270</v>
      </c>
      <c r="F69" s="41">
        <f t="shared" si="12"/>
        <v>1836847209</v>
      </c>
      <c r="G69" s="41">
        <f t="shared" si="12"/>
        <v>1600</v>
      </c>
      <c r="H69" s="39">
        <f t="shared" si="12"/>
        <v>487760</v>
      </c>
      <c r="I69" s="39">
        <f t="shared" si="12"/>
        <v>749852</v>
      </c>
      <c r="J69" s="41">
        <f t="shared" si="12"/>
        <v>1239212</v>
      </c>
      <c r="K69" s="41">
        <f t="shared" si="12"/>
        <v>1269200</v>
      </c>
      <c r="L69" s="39">
        <f t="shared" si="12"/>
        <v>3020491</v>
      </c>
      <c r="M69" s="39">
        <f t="shared" si="12"/>
        <v>5761574</v>
      </c>
      <c r="N69" s="41">
        <f t="shared" si="12"/>
        <v>10051265</v>
      </c>
      <c r="O69" s="41">
        <f t="shared" si="12"/>
        <v>7191524</v>
      </c>
      <c r="P69" s="39">
        <f t="shared" si="12"/>
        <v>18462690</v>
      </c>
      <c r="Q69" s="39">
        <f t="shared" si="12"/>
        <v>8640731</v>
      </c>
      <c r="R69" s="41">
        <f t="shared" si="12"/>
        <v>34294945</v>
      </c>
      <c r="S69" s="41">
        <f t="shared" si="12"/>
        <v>49283479</v>
      </c>
      <c r="T69" s="39">
        <f t="shared" si="12"/>
        <v>106276029</v>
      </c>
      <c r="U69" s="39">
        <f t="shared" si="12"/>
        <v>33993190</v>
      </c>
      <c r="V69" s="39">
        <f t="shared" si="12"/>
        <v>189552698</v>
      </c>
      <c r="W69" s="41">
        <f t="shared" si="12"/>
        <v>235138120</v>
      </c>
      <c r="X69" s="41">
        <f t="shared" si="12"/>
        <v>1836847233</v>
      </c>
      <c r="Y69" s="39">
        <f t="shared" si="12"/>
        <v>-1601709113</v>
      </c>
      <c r="Z69" s="42">
        <f>+IF(X69&lt;&gt;0,+(Y69/X69)*100,0)</f>
        <v>-87.19882003382695</v>
      </c>
      <c r="AA69" s="43">
        <f>AA79+AA82+AA83+AA86+AA89+AA90+SUM(AA93:AA99)</f>
        <v>1836847209</v>
      </c>
    </row>
    <row r="70" spans="1:27" ht="12.75">
      <c r="A70" s="45" t="s">
        <v>33</v>
      </c>
      <c r="B70" s="46"/>
      <c r="C70" s="10">
        <v>52502527</v>
      </c>
      <c r="D70" s="11"/>
      <c r="E70" s="10">
        <v>192671679</v>
      </c>
      <c r="F70" s="12">
        <v>246709338</v>
      </c>
      <c r="G70" s="12"/>
      <c r="H70" s="10"/>
      <c r="I70" s="10"/>
      <c r="J70" s="12"/>
      <c r="K70" s="12"/>
      <c r="L70" s="10"/>
      <c r="M70" s="10">
        <v>364268</v>
      </c>
      <c r="N70" s="12">
        <v>364268</v>
      </c>
      <c r="O70" s="12"/>
      <c r="P70" s="10"/>
      <c r="Q70" s="10">
        <v>4676591</v>
      </c>
      <c r="R70" s="12">
        <v>4676591</v>
      </c>
      <c r="S70" s="12">
        <v>5474003</v>
      </c>
      <c r="T70" s="10">
        <v>72450524</v>
      </c>
      <c r="U70" s="10">
        <v>1760329</v>
      </c>
      <c r="V70" s="10">
        <v>79684856</v>
      </c>
      <c r="W70" s="12">
        <v>84725715</v>
      </c>
      <c r="X70" s="12">
        <v>246709338</v>
      </c>
      <c r="Y70" s="10">
        <v>-161983623</v>
      </c>
      <c r="Z70" s="1">
        <v>-65.6577</v>
      </c>
      <c r="AA70" s="22">
        <v>246709338</v>
      </c>
    </row>
    <row r="71" spans="1:27" ht="12.75">
      <c r="A71" s="45" t="s">
        <v>34</v>
      </c>
      <c r="B71" s="46"/>
      <c r="C71" s="10">
        <v>1829755</v>
      </c>
      <c r="D71" s="11"/>
      <c r="E71" s="10">
        <v>41000000</v>
      </c>
      <c r="F71" s="12">
        <v>15134017</v>
      </c>
      <c r="G71" s="12"/>
      <c r="H71" s="10"/>
      <c r="I71" s="10"/>
      <c r="J71" s="12"/>
      <c r="K71" s="12"/>
      <c r="L71" s="10"/>
      <c r="M71" s="10"/>
      <c r="N71" s="12"/>
      <c r="O71" s="12"/>
      <c r="P71" s="10"/>
      <c r="Q71" s="10"/>
      <c r="R71" s="12"/>
      <c r="S71" s="12"/>
      <c r="T71" s="10"/>
      <c r="U71" s="10">
        <v>3601435</v>
      </c>
      <c r="V71" s="10">
        <v>3601435</v>
      </c>
      <c r="W71" s="12">
        <v>3601435</v>
      </c>
      <c r="X71" s="12">
        <v>15134017</v>
      </c>
      <c r="Y71" s="10">
        <v>-11532582</v>
      </c>
      <c r="Z71" s="1">
        <v>-76.203</v>
      </c>
      <c r="AA71" s="22">
        <v>15134017</v>
      </c>
    </row>
    <row r="72" spans="1:27" ht="12.75">
      <c r="A72" s="45" t="s">
        <v>35</v>
      </c>
      <c r="B72" s="46"/>
      <c r="C72" s="10">
        <v>15302162</v>
      </c>
      <c r="D72" s="11"/>
      <c r="E72" s="10">
        <v>29581515</v>
      </c>
      <c r="F72" s="12">
        <v>23921268</v>
      </c>
      <c r="G72" s="12"/>
      <c r="H72" s="10"/>
      <c r="I72" s="10"/>
      <c r="J72" s="12"/>
      <c r="K72" s="12"/>
      <c r="L72" s="10"/>
      <c r="M72" s="10">
        <v>-390576</v>
      </c>
      <c r="N72" s="12">
        <v>-390576</v>
      </c>
      <c r="O72" s="12"/>
      <c r="P72" s="10"/>
      <c r="Q72" s="10"/>
      <c r="R72" s="12"/>
      <c r="S72" s="12">
        <v>21855</v>
      </c>
      <c r="T72" s="10"/>
      <c r="U72" s="10">
        <v>18331967</v>
      </c>
      <c r="V72" s="10">
        <v>18353822</v>
      </c>
      <c r="W72" s="12">
        <v>17963246</v>
      </c>
      <c r="X72" s="12">
        <v>23921268</v>
      </c>
      <c r="Y72" s="10">
        <v>-5958022</v>
      </c>
      <c r="Z72" s="1">
        <v>-24.9068</v>
      </c>
      <c r="AA72" s="22">
        <v>23921268</v>
      </c>
    </row>
    <row r="73" spans="1:27" ht="12.75">
      <c r="A73" s="45" t="s">
        <v>36</v>
      </c>
      <c r="B73" s="46"/>
      <c r="C73" s="10">
        <v>108928791</v>
      </c>
      <c r="D73" s="11"/>
      <c r="E73" s="10">
        <v>75350000</v>
      </c>
      <c r="F73" s="12">
        <v>69053143</v>
      </c>
      <c r="G73" s="12"/>
      <c r="H73" s="10">
        <v>538</v>
      </c>
      <c r="I73" s="10"/>
      <c r="J73" s="12">
        <v>538</v>
      </c>
      <c r="K73" s="12">
        <v>73111</v>
      </c>
      <c r="L73" s="10"/>
      <c r="M73" s="10"/>
      <c r="N73" s="12">
        <v>73111</v>
      </c>
      <c r="O73" s="12">
        <v>757344</v>
      </c>
      <c r="P73" s="10"/>
      <c r="Q73" s="10">
        <v>-73111</v>
      </c>
      <c r="R73" s="12">
        <v>684233</v>
      </c>
      <c r="S73" s="12">
        <v>46891</v>
      </c>
      <c r="T73" s="10">
        <v>1480579</v>
      </c>
      <c r="U73" s="10"/>
      <c r="V73" s="10">
        <v>1527470</v>
      </c>
      <c r="W73" s="12">
        <v>2285352</v>
      </c>
      <c r="X73" s="12">
        <v>69053143</v>
      </c>
      <c r="Y73" s="10">
        <v>-66767791</v>
      </c>
      <c r="Z73" s="1">
        <v>-96.6904</v>
      </c>
      <c r="AA73" s="22">
        <v>69053143</v>
      </c>
    </row>
    <row r="74" spans="1:27" ht="12.75">
      <c r="A74" s="45" t="s">
        <v>37</v>
      </c>
      <c r="B74" s="46"/>
      <c r="C74" s="10">
        <v>33364265</v>
      </c>
      <c r="D74" s="11"/>
      <c r="E74" s="10">
        <v>848772945</v>
      </c>
      <c r="F74" s="12">
        <v>657151631</v>
      </c>
      <c r="G74" s="12"/>
      <c r="H74" s="10"/>
      <c r="I74" s="10"/>
      <c r="J74" s="12"/>
      <c r="K74" s="12"/>
      <c r="L74" s="10"/>
      <c r="M74" s="10">
        <v>588330</v>
      </c>
      <c r="N74" s="12">
        <v>588330</v>
      </c>
      <c r="O74" s="12"/>
      <c r="P74" s="10"/>
      <c r="Q74" s="10"/>
      <c r="R74" s="12"/>
      <c r="S74" s="12"/>
      <c r="T74" s="10"/>
      <c r="U74" s="10">
        <v>44970</v>
      </c>
      <c r="V74" s="10">
        <v>44970</v>
      </c>
      <c r="W74" s="12">
        <v>633300</v>
      </c>
      <c r="X74" s="12">
        <v>657151631</v>
      </c>
      <c r="Y74" s="10">
        <v>-656518331</v>
      </c>
      <c r="Z74" s="1">
        <v>-99.9036</v>
      </c>
      <c r="AA74" s="22">
        <v>657151631</v>
      </c>
    </row>
    <row r="75" spans="1:27" ht="12.75">
      <c r="A75" s="45" t="s">
        <v>38</v>
      </c>
      <c r="B75" s="46"/>
      <c r="C75" s="10">
        <v>792479</v>
      </c>
      <c r="D75" s="11"/>
      <c r="E75" s="10">
        <v>111425000</v>
      </c>
      <c r="F75" s="12">
        <v>86434683</v>
      </c>
      <c r="G75" s="12"/>
      <c r="H75" s="10"/>
      <c r="I75" s="10"/>
      <c r="J75" s="12"/>
      <c r="K75" s="12"/>
      <c r="L75" s="10"/>
      <c r="M75" s="10"/>
      <c r="N75" s="12"/>
      <c r="O75" s="12"/>
      <c r="P75" s="10"/>
      <c r="Q75" s="10"/>
      <c r="R75" s="12"/>
      <c r="S75" s="12"/>
      <c r="T75" s="10"/>
      <c r="U75" s="10">
        <v>592351</v>
      </c>
      <c r="V75" s="10">
        <v>592351</v>
      </c>
      <c r="W75" s="12">
        <v>592351</v>
      </c>
      <c r="X75" s="12">
        <v>86434683</v>
      </c>
      <c r="Y75" s="10">
        <v>-85842332</v>
      </c>
      <c r="Z75" s="1">
        <v>-99.3147</v>
      </c>
      <c r="AA75" s="22">
        <v>86434683</v>
      </c>
    </row>
    <row r="76" spans="1:27" ht="12.75">
      <c r="A76" s="45" t="s">
        <v>39</v>
      </c>
      <c r="B76" s="38"/>
      <c r="C76" s="10"/>
      <c r="D76" s="11"/>
      <c r="E76" s="10"/>
      <c r="F76" s="12"/>
      <c r="G76" s="12"/>
      <c r="H76" s="10"/>
      <c r="I76" s="10"/>
      <c r="J76" s="12"/>
      <c r="K76" s="12"/>
      <c r="L76" s="10"/>
      <c r="M76" s="10"/>
      <c r="N76" s="12"/>
      <c r="O76" s="12"/>
      <c r="P76" s="10"/>
      <c r="Q76" s="10"/>
      <c r="R76" s="12"/>
      <c r="S76" s="12"/>
      <c r="T76" s="10"/>
      <c r="U76" s="10"/>
      <c r="V76" s="10"/>
      <c r="W76" s="12"/>
      <c r="X76" s="12"/>
      <c r="Y76" s="10"/>
      <c r="Z76" s="1"/>
      <c r="AA76" s="22"/>
    </row>
    <row r="77" spans="1:27" ht="12.75">
      <c r="A77" s="45" t="s">
        <v>40</v>
      </c>
      <c r="B77" s="38"/>
      <c r="C77" s="13">
        <v>7326296</v>
      </c>
      <c r="D77" s="14"/>
      <c r="E77" s="13">
        <v>290000</v>
      </c>
      <c r="F77" s="15">
        <v>1290000</v>
      </c>
      <c r="G77" s="15"/>
      <c r="H77" s="13"/>
      <c r="I77" s="13"/>
      <c r="J77" s="15"/>
      <c r="K77" s="15"/>
      <c r="L77" s="13"/>
      <c r="M77" s="13"/>
      <c r="N77" s="15"/>
      <c r="O77" s="15"/>
      <c r="P77" s="13"/>
      <c r="Q77" s="13"/>
      <c r="R77" s="15"/>
      <c r="S77" s="15"/>
      <c r="T77" s="13"/>
      <c r="U77" s="13"/>
      <c r="V77" s="13"/>
      <c r="W77" s="15"/>
      <c r="X77" s="15">
        <v>1290000</v>
      </c>
      <c r="Y77" s="13">
        <v>-1290000</v>
      </c>
      <c r="Z77" s="2">
        <v>-100</v>
      </c>
      <c r="AA77" s="23">
        <v>1290000</v>
      </c>
    </row>
    <row r="78" spans="1:27" ht="12.75">
      <c r="A78" s="45" t="s">
        <v>41</v>
      </c>
      <c r="B78" s="38"/>
      <c r="C78" s="16">
        <v>8174628</v>
      </c>
      <c r="D78" s="17"/>
      <c r="E78" s="16">
        <v>5000000</v>
      </c>
      <c r="F78" s="18">
        <v>17100000</v>
      </c>
      <c r="G78" s="18"/>
      <c r="H78" s="16"/>
      <c r="I78" s="16"/>
      <c r="J78" s="18"/>
      <c r="K78" s="18"/>
      <c r="L78" s="16"/>
      <c r="M78" s="16">
        <v>671045</v>
      </c>
      <c r="N78" s="18">
        <v>671045</v>
      </c>
      <c r="O78" s="18"/>
      <c r="P78" s="16">
        <v>103512</v>
      </c>
      <c r="Q78" s="16"/>
      <c r="R78" s="18">
        <v>103512</v>
      </c>
      <c r="S78" s="18">
        <v>17955007</v>
      </c>
      <c r="T78" s="16">
        <v>171252</v>
      </c>
      <c r="U78" s="16">
        <v>303926</v>
      </c>
      <c r="V78" s="16">
        <v>18430185</v>
      </c>
      <c r="W78" s="18">
        <v>19204742</v>
      </c>
      <c r="X78" s="18">
        <v>17100000</v>
      </c>
      <c r="Y78" s="16">
        <v>2104742</v>
      </c>
      <c r="Z78" s="3">
        <v>12.3084</v>
      </c>
      <c r="AA78" s="24">
        <v>17100000</v>
      </c>
    </row>
    <row r="79" spans="1:27" ht="12.75">
      <c r="A79" s="47" t="s">
        <v>42</v>
      </c>
      <c r="B79" s="38"/>
      <c r="C79" s="10">
        <f aca="true" t="shared" si="13" ref="C79:Y79">SUM(C70:C78)</f>
        <v>228220903</v>
      </c>
      <c r="D79" s="11">
        <f t="shared" si="13"/>
        <v>0</v>
      </c>
      <c r="E79" s="10">
        <f t="shared" si="13"/>
        <v>1304091139</v>
      </c>
      <c r="F79" s="12">
        <f t="shared" si="13"/>
        <v>1116794080</v>
      </c>
      <c r="G79" s="12">
        <f t="shared" si="13"/>
        <v>0</v>
      </c>
      <c r="H79" s="10">
        <f t="shared" si="13"/>
        <v>538</v>
      </c>
      <c r="I79" s="10">
        <f t="shared" si="13"/>
        <v>0</v>
      </c>
      <c r="J79" s="12">
        <f t="shared" si="13"/>
        <v>538</v>
      </c>
      <c r="K79" s="12">
        <f t="shared" si="13"/>
        <v>73111</v>
      </c>
      <c r="L79" s="10">
        <f t="shared" si="13"/>
        <v>0</v>
      </c>
      <c r="M79" s="10">
        <f t="shared" si="13"/>
        <v>1233067</v>
      </c>
      <c r="N79" s="12">
        <f t="shared" si="13"/>
        <v>1306178</v>
      </c>
      <c r="O79" s="12">
        <f t="shared" si="13"/>
        <v>757344</v>
      </c>
      <c r="P79" s="10">
        <f t="shared" si="13"/>
        <v>103512</v>
      </c>
      <c r="Q79" s="10">
        <f t="shared" si="13"/>
        <v>4603480</v>
      </c>
      <c r="R79" s="12">
        <f t="shared" si="13"/>
        <v>5464336</v>
      </c>
      <c r="S79" s="12">
        <f t="shared" si="13"/>
        <v>23497756</v>
      </c>
      <c r="T79" s="10">
        <f t="shared" si="13"/>
        <v>74102355</v>
      </c>
      <c r="U79" s="10">
        <f t="shared" si="13"/>
        <v>24634978</v>
      </c>
      <c r="V79" s="10">
        <f t="shared" si="13"/>
        <v>122235089</v>
      </c>
      <c r="W79" s="12">
        <f t="shared" si="13"/>
        <v>129006141</v>
      </c>
      <c r="X79" s="12">
        <f t="shared" si="13"/>
        <v>1116794080</v>
      </c>
      <c r="Y79" s="10">
        <f t="shared" si="13"/>
        <v>-987787939</v>
      </c>
      <c r="Z79" s="1">
        <f>+IF(X79&lt;&gt;0,+(Y79/X79)*100,0)</f>
        <v>-88.44852929377993</v>
      </c>
      <c r="AA79" s="22">
        <f>SUM(AA70:AA78)</f>
        <v>1116794080</v>
      </c>
    </row>
    <row r="80" spans="1:27" ht="12.75">
      <c r="A80" s="48" t="s">
        <v>43</v>
      </c>
      <c r="B80" s="49"/>
      <c r="C80" s="10">
        <v>39871636</v>
      </c>
      <c r="D80" s="11"/>
      <c r="E80" s="10">
        <v>220535075</v>
      </c>
      <c r="F80" s="12">
        <v>189936931</v>
      </c>
      <c r="G80" s="12"/>
      <c r="H80" s="10"/>
      <c r="I80" s="10"/>
      <c r="J80" s="12"/>
      <c r="K80" s="12"/>
      <c r="L80" s="10"/>
      <c r="M80" s="10"/>
      <c r="N80" s="12"/>
      <c r="O80" s="12">
        <v>24495</v>
      </c>
      <c r="P80" s="10">
        <v>7513919</v>
      </c>
      <c r="Q80" s="10">
        <v>1367537</v>
      </c>
      <c r="R80" s="12">
        <v>8905951</v>
      </c>
      <c r="S80" s="12">
        <v>1649242</v>
      </c>
      <c r="T80" s="10">
        <v>769001</v>
      </c>
      <c r="U80" s="10">
        <v>3006967</v>
      </c>
      <c r="V80" s="10">
        <v>5425210</v>
      </c>
      <c r="W80" s="12">
        <v>14331161</v>
      </c>
      <c r="X80" s="12">
        <v>189936943</v>
      </c>
      <c r="Y80" s="10">
        <v>-175605782</v>
      </c>
      <c r="Z80" s="1">
        <v>-92.4548</v>
      </c>
      <c r="AA80" s="22">
        <v>189936931</v>
      </c>
    </row>
    <row r="81" spans="1:27" ht="12.75">
      <c r="A81" s="48" t="s">
        <v>44</v>
      </c>
      <c r="B81" s="38"/>
      <c r="C81" s="16">
        <v>28032605</v>
      </c>
      <c r="D81" s="17"/>
      <c r="E81" s="16">
        <v>147153862</v>
      </c>
      <c r="F81" s="18">
        <v>121704307</v>
      </c>
      <c r="G81" s="18">
        <v>1600</v>
      </c>
      <c r="H81" s="16"/>
      <c r="I81" s="16"/>
      <c r="J81" s="18">
        <v>1600</v>
      </c>
      <c r="K81" s="18"/>
      <c r="L81" s="16"/>
      <c r="M81" s="16"/>
      <c r="N81" s="18"/>
      <c r="O81" s="18"/>
      <c r="P81" s="16">
        <v>6861160</v>
      </c>
      <c r="Q81" s="16">
        <v>72265</v>
      </c>
      <c r="R81" s="18">
        <v>6933425</v>
      </c>
      <c r="S81" s="18">
        <v>858960</v>
      </c>
      <c r="T81" s="16">
        <v>11220</v>
      </c>
      <c r="U81" s="16">
        <v>174466</v>
      </c>
      <c r="V81" s="16">
        <v>1044646</v>
      </c>
      <c r="W81" s="18">
        <v>7979671</v>
      </c>
      <c r="X81" s="18">
        <v>121704310</v>
      </c>
      <c r="Y81" s="16">
        <v>-113724639</v>
      </c>
      <c r="Z81" s="3">
        <v>-93.4434</v>
      </c>
      <c r="AA81" s="24">
        <v>121704307</v>
      </c>
    </row>
    <row r="82" spans="1:27" ht="12.75">
      <c r="A82" s="47" t="s">
        <v>45</v>
      </c>
      <c r="B82" s="38"/>
      <c r="C82" s="19">
        <f aca="true" t="shared" si="14" ref="C82:Y82">SUM(C80:C81)</f>
        <v>67904241</v>
      </c>
      <c r="D82" s="20">
        <f t="shared" si="14"/>
        <v>0</v>
      </c>
      <c r="E82" s="19">
        <f t="shared" si="14"/>
        <v>367688937</v>
      </c>
      <c r="F82" s="21">
        <f t="shared" si="14"/>
        <v>311641238</v>
      </c>
      <c r="G82" s="21">
        <f t="shared" si="14"/>
        <v>1600</v>
      </c>
      <c r="H82" s="19">
        <f t="shared" si="14"/>
        <v>0</v>
      </c>
      <c r="I82" s="19">
        <f t="shared" si="14"/>
        <v>0</v>
      </c>
      <c r="J82" s="21">
        <f t="shared" si="14"/>
        <v>1600</v>
      </c>
      <c r="K82" s="21">
        <f t="shared" si="14"/>
        <v>0</v>
      </c>
      <c r="L82" s="19">
        <f t="shared" si="14"/>
        <v>0</v>
      </c>
      <c r="M82" s="19">
        <f t="shared" si="14"/>
        <v>0</v>
      </c>
      <c r="N82" s="21">
        <f t="shared" si="14"/>
        <v>0</v>
      </c>
      <c r="O82" s="21">
        <f t="shared" si="14"/>
        <v>24495</v>
      </c>
      <c r="P82" s="19">
        <f t="shared" si="14"/>
        <v>14375079</v>
      </c>
      <c r="Q82" s="19">
        <f t="shared" si="14"/>
        <v>1439802</v>
      </c>
      <c r="R82" s="21">
        <f t="shared" si="14"/>
        <v>15839376</v>
      </c>
      <c r="S82" s="21">
        <f t="shared" si="14"/>
        <v>2508202</v>
      </c>
      <c r="T82" s="19">
        <f t="shared" si="14"/>
        <v>780221</v>
      </c>
      <c r="U82" s="19">
        <f t="shared" si="14"/>
        <v>3181433</v>
      </c>
      <c r="V82" s="19">
        <f t="shared" si="14"/>
        <v>6469856</v>
      </c>
      <c r="W82" s="21">
        <f t="shared" si="14"/>
        <v>22310832</v>
      </c>
      <c r="X82" s="21">
        <f t="shared" si="14"/>
        <v>311641253</v>
      </c>
      <c r="Y82" s="19">
        <f t="shared" si="14"/>
        <v>-289330421</v>
      </c>
      <c r="Z82" s="4">
        <f>+IF(X82&lt;&gt;0,+(Y82/X82)*100,0)</f>
        <v>-92.8408605134186</v>
      </c>
      <c r="AA82" s="25">
        <f>SUM(AA80:AA81)</f>
        <v>311641238</v>
      </c>
    </row>
    <row r="83" spans="1:27" ht="12.75">
      <c r="A83" s="50" t="s">
        <v>91</v>
      </c>
      <c r="B83" s="38"/>
      <c r="C83" s="10"/>
      <c r="D83" s="11"/>
      <c r="E83" s="10"/>
      <c r="F83" s="12"/>
      <c r="G83" s="12"/>
      <c r="H83" s="10"/>
      <c r="I83" s="10"/>
      <c r="J83" s="12"/>
      <c r="K83" s="12"/>
      <c r="L83" s="10"/>
      <c r="M83" s="10"/>
      <c r="N83" s="12"/>
      <c r="O83" s="12"/>
      <c r="P83" s="10"/>
      <c r="Q83" s="10"/>
      <c r="R83" s="12"/>
      <c r="S83" s="12"/>
      <c r="T83" s="10"/>
      <c r="U83" s="10"/>
      <c r="V83" s="10"/>
      <c r="W83" s="12"/>
      <c r="X83" s="12"/>
      <c r="Y83" s="10"/>
      <c r="Z83" s="1"/>
      <c r="AA83" s="22"/>
    </row>
    <row r="84" spans="1:27" ht="12.75">
      <c r="A84" s="48" t="s">
        <v>46</v>
      </c>
      <c r="B84" s="38"/>
      <c r="C84" s="13"/>
      <c r="D84" s="14"/>
      <c r="E84" s="13"/>
      <c r="F84" s="15"/>
      <c r="G84" s="15"/>
      <c r="H84" s="13"/>
      <c r="I84" s="13"/>
      <c r="J84" s="15"/>
      <c r="K84" s="15"/>
      <c r="L84" s="13"/>
      <c r="M84" s="13"/>
      <c r="N84" s="15"/>
      <c r="O84" s="15"/>
      <c r="P84" s="13"/>
      <c r="Q84" s="13"/>
      <c r="R84" s="15"/>
      <c r="S84" s="15"/>
      <c r="T84" s="13"/>
      <c r="U84" s="13"/>
      <c r="V84" s="13"/>
      <c r="W84" s="15"/>
      <c r="X84" s="15"/>
      <c r="Y84" s="13"/>
      <c r="Z84" s="2"/>
      <c r="AA84" s="23"/>
    </row>
    <row r="85" spans="1:27" ht="12.75">
      <c r="A85" s="48" t="s">
        <v>47</v>
      </c>
      <c r="B85" s="38"/>
      <c r="C85" s="16">
        <v>103739</v>
      </c>
      <c r="D85" s="17"/>
      <c r="E85" s="16"/>
      <c r="F85" s="18">
        <v>16967</v>
      </c>
      <c r="G85" s="18"/>
      <c r="H85" s="16"/>
      <c r="I85" s="16"/>
      <c r="J85" s="18"/>
      <c r="K85" s="18"/>
      <c r="L85" s="16"/>
      <c r="M85" s="16">
        <v>1527181</v>
      </c>
      <c r="N85" s="18">
        <v>1527181</v>
      </c>
      <c r="O85" s="18"/>
      <c r="P85" s="16"/>
      <c r="Q85" s="16"/>
      <c r="R85" s="18"/>
      <c r="S85" s="18"/>
      <c r="T85" s="16">
        <v>878823</v>
      </c>
      <c r="U85" s="16"/>
      <c r="V85" s="16">
        <v>878823</v>
      </c>
      <c r="W85" s="18">
        <v>2406004</v>
      </c>
      <c r="X85" s="18">
        <v>16967</v>
      </c>
      <c r="Y85" s="16">
        <v>2389037</v>
      </c>
      <c r="Z85" s="3">
        <v>14080.4915</v>
      </c>
      <c r="AA85" s="24">
        <v>16967</v>
      </c>
    </row>
    <row r="86" spans="1:27" ht="12.75">
      <c r="A86" s="47" t="s">
        <v>48</v>
      </c>
      <c r="B86" s="38"/>
      <c r="C86" s="10">
        <f aca="true" t="shared" si="15" ref="C86:Y86">SUM(C84:C85)</f>
        <v>103739</v>
      </c>
      <c r="D86" s="11">
        <f t="shared" si="15"/>
        <v>0</v>
      </c>
      <c r="E86" s="10">
        <f t="shared" si="15"/>
        <v>0</v>
      </c>
      <c r="F86" s="12">
        <f t="shared" si="15"/>
        <v>16967</v>
      </c>
      <c r="G86" s="12">
        <f t="shared" si="15"/>
        <v>0</v>
      </c>
      <c r="H86" s="10">
        <f t="shared" si="15"/>
        <v>0</v>
      </c>
      <c r="I86" s="10">
        <f t="shared" si="15"/>
        <v>0</v>
      </c>
      <c r="J86" s="12">
        <f t="shared" si="15"/>
        <v>0</v>
      </c>
      <c r="K86" s="12">
        <f t="shared" si="15"/>
        <v>0</v>
      </c>
      <c r="L86" s="10">
        <f t="shared" si="15"/>
        <v>0</v>
      </c>
      <c r="M86" s="10">
        <f t="shared" si="15"/>
        <v>1527181</v>
      </c>
      <c r="N86" s="12">
        <f t="shared" si="15"/>
        <v>1527181</v>
      </c>
      <c r="O86" s="12">
        <f t="shared" si="15"/>
        <v>0</v>
      </c>
      <c r="P86" s="10">
        <f t="shared" si="15"/>
        <v>0</v>
      </c>
      <c r="Q86" s="10">
        <f t="shared" si="15"/>
        <v>0</v>
      </c>
      <c r="R86" s="12">
        <f t="shared" si="15"/>
        <v>0</v>
      </c>
      <c r="S86" s="12">
        <f t="shared" si="15"/>
        <v>0</v>
      </c>
      <c r="T86" s="10">
        <f t="shared" si="15"/>
        <v>878823</v>
      </c>
      <c r="U86" s="10">
        <f t="shared" si="15"/>
        <v>0</v>
      </c>
      <c r="V86" s="10">
        <f t="shared" si="15"/>
        <v>878823</v>
      </c>
      <c r="W86" s="12">
        <f t="shared" si="15"/>
        <v>2406004</v>
      </c>
      <c r="X86" s="12">
        <f t="shared" si="15"/>
        <v>16967</v>
      </c>
      <c r="Y86" s="10">
        <f t="shared" si="15"/>
        <v>2389037</v>
      </c>
      <c r="Z86" s="1">
        <f>+IF(X86&lt;&gt;0,+(Y86/X86)*100,0)</f>
        <v>14080.491542405847</v>
      </c>
      <c r="AA86" s="22">
        <f>SUM(AA84:AA85)</f>
        <v>16967</v>
      </c>
    </row>
    <row r="87" spans="1:27" ht="12.75">
      <c r="A87" s="48" t="s">
        <v>49</v>
      </c>
      <c r="B87" s="49"/>
      <c r="C87" s="10">
        <v>93982461</v>
      </c>
      <c r="D87" s="11"/>
      <c r="E87" s="10">
        <v>431217275</v>
      </c>
      <c r="F87" s="12">
        <v>291307018</v>
      </c>
      <c r="G87" s="12"/>
      <c r="H87" s="10"/>
      <c r="I87" s="10">
        <v>-27034</v>
      </c>
      <c r="J87" s="12">
        <v>-27034</v>
      </c>
      <c r="K87" s="12"/>
      <c r="L87" s="10">
        <v>550624</v>
      </c>
      <c r="M87" s="10">
        <v>682663</v>
      </c>
      <c r="N87" s="12">
        <v>1233287</v>
      </c>
      <c r="O87" s="12">
        <v>2590084</v>
      </c>
      <c r="P87" s="10">
        <v>2134513</v>
      </c>
      <c r="Q87" s="10">
        <v>1029604</v>
      </c>
      <c r="R87" s="12">
        <v>5754201</v>
      </c>
      <c r="S87" s="12">
        <v>14977901</v>
      </c>
      <c r="T87" s="10">
        <v>24700591</v>
      </c>
      <c r="U87" s="10">
        <v>1898864</v>
      </c>
      <c r="V87" s="10">
        <v>41577356</v>
      </c>
      <c r="W87" s="12">
        <v>48537810</v>
      </c>
      <c r="X87" s="12">
        <v>291307024</v>
      </c>
      <c r="Y87" s="10">
        <v>-242769214</v>
      </c>
      <c r="Z87" s="1">
        <v>-83.3379</v>
      </c>
      <c r="AA87" s="22">
        <v>291307018</v>
      </c>
    </row>
    <row r="88" spans="1:27" ht="12.75">
      <c r="A88" s="48" t="s">
        <v>50</v>
      </c>
      <c r="B88" s="38"/>
      <c r="C88" s="16">
        <v>1671439</v>
      </c>
      <c r="D88" s="17"/>
      <c r="E88" s="16">
        <v>75877514</v>
      </c>
      <c r="F88" s="18">
        <v>66909014</v>
      </c>
      <c r="G88" s="18"/>
      <c r="H88" s="16"/>
      <c r="I88" s="16"/>
      <c r="J88" s="18"/>
      <c r="K88" s="18"/>
      <c r="L88" s="16"/>
      <c r="M88" s="16"/>
      <c r="N88" s="18"/>
      <c r="O88" s="18"/>
      <c r="P88" s="16"/>
      <c r="Q88" s="16"/>
      <c r="R88" s="18"/>
      <c r="S88" s="18"/>
      <c r="T88" s="16">
        <v>71291</v>
      </c>
      <c r="U88" s="16"/>
      <c r="V88" s="16">
        <v>71291</v>
      </c>
      <c r="W88" s="18">
        <v>71291</v>
      </c>
      <c r="X88" s="18">
        <v>66909014</v>
      </c>
      <c r="Y88" s="16">
        <v>-66837723</v>
      </c>
      <c r="Z88" s="3">
        <v>-99.8935</v>
      </c>
      <c r="AA88" s="24">
        <v>66909014</v>
      </c>
    </row>
    <row r="89" spans="1:27" ht="12.75">
      <c r="A89" s="47" t="s">
        <v>92</v>
      </c>
      <c r="B89" s="38"/>
      <c r="C89" s="19">
        <f aca="true" t="shared" si="16" ref="C89:Y89">SUM(C87:C88)</f>
        <v>95653900</v>
      </c>
      <c r="D89" s="20">
        <f t="shared" si="16"/>
        <v>0</v>
      </c>
      <c r="E89" s="19">
        <f t="shared" si="16"/>
        <v>507094789</v>
      </c>
      <c r="F89" s="21">
        <f t="shared" si="16"/>
        <v>358216032</v>
      </c>
      <c r="G89" s="21">
        <f t="shared" si="16"/>
        <v>0</v>
      </c>
      <c r="H89" s="19">
        <f t="shared" si="16"/>
        <v>0</v>
      </c>
      <c r="I89" s="19">
        <f t="shared" si="16"/>
        <v>-27034</v>
      </c>
      <c r="J89" s="21">
        <f t="shared" si="16"/>
        <v>-27034</v>
      </c>
      <c r="K89" s="21">
        <f t="shared" si="16"/>
        <v>0</v>
      </c>
      <c r="L89" s="19">
        <f t="shared" si="16"/>
        <v>550624</v>
      </c>
      <c r="M89" s="19">
        <f t="shared" si="16"/>
        <v>682663</v>
      </c>
      <c r="N89" s="21">
        <f t="shared" si="16"/>
        <v>1233287</v>
      </c>
      <c r="O89" s="21">
        <f t="shared" si="16"/>
        <v>2590084</v>
      </c>
      <c r="P89" s="19">
        <f t="shared" si="16"/>
        <v>2134513</v>
      </c>
      <c r="Q89" s="19">
        <f t="shared" si="16"/>
        <v>1029604</v>
      </c>
      <c r="R89" s="21">
        <f t="shared" si="16"/>
        <v>5754201</v>
      </c>
      <c r="S89" s="21">
        <f t="shared" si="16"/>
        <v>14977901</v>
      </c>
      <c r="T89" s="19">
        <f t="shared" si="16"/>
        <v>24771882</v>
      </c>
      <c r="U89" s="19">
        <f t="shared" si="16"/>
        <v>1898864</v>
      </c>
      <c r="V89" s="19">
        <f t="shared" si="16"/>
        <v>41648647</v>
      </c>
      <c r="W89" s="21">
        <f t="shared" si="16"/>
        <v>48609101</v>
      </c>
      <c r="X89" s="21">
        <f t="shared" si="16"/>
        <v>358216038</v>
      </c>
      <c r="Y89" s="19">
        <f t="shared" si="16"/>
        <v>-309606937</v>
      </c>
      <c r="Z89" s="4">
        <f>+IF(X89&lt;&gt;0,+(Y89/X89)*100,0)</f>
        <v>-86.43022761588357</v>
      </c>
      <c r="AA89" s="25">
        <f>SUM(AA87:AA88)</f>
        <v>358216032</v>
      </c>
    </row>
    <row r="90" spans="1:27" ht="12.75">
      <c r="A90" s="50" t="s">
        <v>51</v>
      </c>
      <c r="B90" s="38"/>
      <c r="C90" s="10"/>
      <c r="D90" s="11"/>
      <c r="E90" s="10"/>
      <c r="F90" s="12"/>
      <c r="G90" s="12"/>
      <c r="H90" s="10"/>
      <c r="I90" s="10"/>
      <c r="J90" s="12"/>
      <c r="K90" s="12"/>
      <c r="L90" s="10"/>
      <c r="M90" s="10"/>
      <c r="N90" s="12"/>
      <c r="O90" s="12"/>
      <c r="P90" s="10"/>
      <c r="Q90" s="10"/>
      <c r="R90" s="12"/>
      <c r="S90" s="12"/>
      <c r="T90" s="10"/>
      <c r="U90" s="10"/>
      <c r="V90" s="10"/>
      <c r="W90" s="12"/>
      <c r="X90" s="12"/>
      <c r="Y90" s="10"/>
      <c r="Z90" s="1"/>
      <c r="AA90" s="22"/>
    </row>
    <row r="91" spans="1:27" ht="12.75">
      <c r="A91" s="48" t="s">
        <v>52</v>
      </c>
      <c r="B91" s="38"/>
      <c r="C91" s="13"/>
      <c r="D91" s="14"/>
      <c r="E91" s="13"/>
      <c r="F91" s="15"/>
      <c r="G91" s="15"/>
      <c r="H91" s="13"/>
      <c r="I91" s="13"/>
      <c r="J91" s="15"/>
      <c r="K91" s="15"/>
      <c r="L91" s="13"/>
      <c r="M91" s="13"/>
      <c r="N91" s="15"/>
      <c r="O91" s="15"/>
      <c r="P91" s="13"/>
      <c r="Q91" s="13"/>
      <c r="R91" s="15"/>
      <c r="S91" s="15"/>
      <c r="T91" s="13"/>
      <c r="U91" s="13"/>
      <c r="V91" s="13"/>
      <c r="W91" s="15"/>
      <c r="X91" s="15"/>
      <c r="Y91" s="13"/>
      <c r="Z91" s="2"/>
      <c r="AA91" s="23"/>
    </row>
    <row r="92" spans="1:27" ht="12.75">
      <c r="A92" s="48" t="s">
        <v>53</v>
      </c>
      <c r="B92" s="38"/>
      <c r="C92" s="16">
        <v>22588944</v>
      </c>
      <c r="D92" s="17"/>
      <c r="E92" s="16">
        <v>16950000</v>
      </c>
      <c r="F92" s="18">
        <v>13175237</v>
      </c>
      <c r="G92" s="18"/>
      <c r="H92" s="16">
        <v>-140</v>
      </c>
      <c r="I92" s="16"/>
      <c r="J92" s="18">
        <v>-140</v>
      </c>
      <c r="K92" s="18"/>
      <c r="L92" s="16">
        <v>461959</v>
      </c>
      <c r="M92" s="16"/>
      <c r="N92" s="18">
        <v>461959</v>
      </c>
      <c r="O92" s="18"/>
      <c r="P92" s="16"/>
      <c r="Q92" s="16">
        <v>248169</v>
      </c>
      <c r="R92" s="18">
        <v>248169</v>
      </c>
      <c r="S92" s="18"/>
      <c r="T92" s="16">
        <v>247235</v>
      </c>
      <c r="U92" s="16"/>
      <c r="V92" s="16">
        <v>247235</v>
      </c>
      <c r="W92" s="18">
        <v>957223</v>
      </c>
      <c r="X92" s="18">
        <v>13175237</v>
      </c>
      <c r="Y92" s="16">
        <v>-12218014</v>
      </c>
      <c r="Z92" s="3">
        <v>-92.7347</v>
      </c>
      <c r="AA92" s="24">
        <v>13175237</v>
      </c>
    </row>
    <row r="93" spans="1:27" ht="12.75">
      <c r="A93" s="47" t="s">
        <v>54</v>
      </c>
      <c r="B93" s="38"/>
      <c r="C93" s="10">
        <f aca="true" t="shared" si="17" ref="C93:Y93">SUM(C91:C92)</f>
        <v>22588944</v>
      </c>
      <c r="D93" s="11">
        <f t="shared" si="17"/>
        <v>0</v>
      </c>
      <c r="E93" s="10">
        <f t="shared" si="17"/>
        <v>16950000</v>
      </c>
      <c r="F93" s="12">
        <f t="shared" si="17"/>
        <v>13175237</v>
      </c>
      <c r="G93" s="12">
        <f t="shared" si="17"/>
        <v>0</v>
      </c>
      <c r="H93" s="10">
        <f t="shared" si="17"/>
        <v>-140</v>
      </c>
      <c r="I93" s="10">
        <f t="shared" si="17"/>
        <v>0</v>
      </c>
      <c r="J93" s="12">
        <f t="shared" si="17"/>
        <v>-140</v>
      </c>
      <c r="K93" s="12">
        <f t="shared" si="17"/>
        <v>0</v>
      </c>
      <c r="L93" s="10">
        <f t="shared" si="17"/>
        <v>461959</v>
      </c>
      <c r="M93" s="10">
        <f t="shared" si="17"/>
        <v>0</v>
      </c>
      <c r="N93" s="12">
        <f t="shared" si="17"/>
        <v>461959</v>
      </c>
      <c r="O93" s="12">
        <f t="shared" si="17"/>
        <v>0</v>
      </c>
      <c r="P93" s="10">
        <f t="shared" si="17"/>
        <v>0</v>
      </c>
      <c r="Q93" s="10">
        <f t="shared" si="17"/>
        <v>248169</v>
      </c>
      <c r="R93" s="12">
        <f t="shared" si="17"/>
        <v>248169</v>
      </c>
      <c r="S93" s="12">
        <f t="shared" si="17"/>
        <v>0</v>
      </c>
      <c r="T93" s="10">
        <f t="shared" si="17"/>
        <v>247235</v>
      </c>
      <c r="U93" s="10">
        <f t="shared" si="17"/>
        <v>0</v>
      </c>
      <c r="V93" s="10">
        <f t="shared" si="17"/>
        <v>247235</v>
      </c>
      <c r="W93" s="12">
        <f t="shared" si="17"/>
        <v>957223</v>
      </c>
      <c r="X93" s="12">
        <f t="shared" si="17"/>
        <v>13175237</v>
      </c>
      <c r="Y93" s="10">
        <f t="shared" si="17"/>
        <v>-12218014</v>
      </c>
      <c r="Z93" s="1">
        <f>+IF(X93&lt;&gt;0,+(Y93/X93)*100,0)</f>
        <v>-92.73468097765529</v>
      </c>
      <c r="AA93" s="22">
        <f>SUM(AA91:AA92)</f>
        <v>13175237</v>
      </c>
    </row>
    <row r="94" spans="1:27" ht="12.75">
      <c r="A94" s="51" t="s">
        <v>55</v>
      </c>
      <c r="B94" s="38"/>
      <c r="C94" s="13">
        <v>2747725</v>
      </c>
      <c r="D94" s="14"/>
      <c r="E94" s="13">
        <v>17540000</v>
      </c>
      <c r="F94" s="15">
        <v>17729988</v>
      </c>
      <c r="G94" s="15"/>
      <c r="H94" s="13">
        <v>487362</v>
      </c>
      <c r="I94" s="13"/>
      <c r="J94" s="15">
        <v>487362</v>
      </c>
      <c r="K94" s="15">
        <v>104210</v>
      </c>
      <c r="L94" s="13">
        <v>186223</v>
      </c>
      <c r="M94" s="13">
        <v>6109</v>
      </c>
      <c r="N94" s="15">
        <v>296542</v>
      </c>
      <c r="O94" s="15">
        <v>24137</v>
      </c>
      <c r="P94" s="13">
        <v>75854</v>
      </c>
      <c r="Q94" s="13">
        <v>259505</v>
      </c>
      <c r="R94" s="15">
        <v>359496</v>
      </c>
      <c r="S94" s="15">
        <v>23407</v>
      </c>
      <c r="T94" s="13">
        <v>1485154</v>
      </c>
      <c r="U94" s="13">
        <v>274251</v>
      </c>
      <c r="V94" s="13">
        <v>1782812</v>
      </c>
      <c r="W94" s="15">
        <v>2926212</v>
      </c>
      <c r="X94" s="15">
        <v>17729988</v>
      </c>
      <c r="Y94" s="13">
        <v>-14803776</v>
      </c>
      <c r="Z94" s="2">
        <v>-83.4957</v>
      </c>
      <c r="AA94" s="23">
        <v>17729988</v>
      </c>
    </row>
    <row r="95" spans="1:27" ht="12.75">
      <c r="A95" s="50" t="s">
        <v>56</v>
      </c>
      <c r="B95" s="38"/>
      <c r="C95" s="10">
        <v>11147299</v>
      </c>
      <c r="D95" s="11"/>
      <c r="E95" s="10">
        <v>407000</v>
      </c>
      <c r="F95" s="12">
        <v>368900</v>
      </c>
      <c r="G95" s="12"/>
      <c r="H95" s="10"/>
      <c r="I95" s="10">
        <v>113062</v>
      </c>
      <c r="J95" s="12">
        <v>113062</v>
      </c>
      <c r="K95" s="12">
        <v>269651</v>
      </c>
      <c r="L95" s="10">
        <v>650845</v>
      </c>
      <c r="M95" s="10">
        <v>882327</v>
      </c>
      <c r="N95" s="12">
        <v>1802823</v>
      </c>
      <c r="O95" s="12">
        <v>777931</v>
      </c>
      <c r="P95" s="10">
        <v>1021408</v>
      </c>
      <c r="Q95" s="10">
        <v>220951</v>
      </c>
      <c r="R95" s="12">
        <v>2020290</v>
      </c>
      <c r="S95" s="12">
        <v>1127741</v>
      </c>
      <c r="T95" s="10">
        <v>2667172</v>
      </c>
      <c r="U95" s="10">
        <v>653553</v>
      </c>
      <c r="V95" s="10">
        <v>4448466</v>
      </c>
      <c r="W95" s="12">
        <v>8384641</v>
      </c>
      <c r="X95" s="12">
        <v>368902</v>
      </c>
      <c r="Y95" s="10">
        <v>8015739</v>
      </c>
      <c r="Z95" s="1">
        <v>2172.8641</v>
      </c>
      <c r="AA95" s="22">
        <v>368900</v>
      </c>
    </row>
    <row r="96" spans="1:27" ht="12.75">
      <c r="A96" s="50" t="s">
        <v>57</v>
      </c>
      <c r="B96" s="38"/>
      <c r="C96" s="10">
        <v>29916920</v>
      </c>
      <c r="D96" s="11"/>
      <c r="E96" s="10">
        <v>15602405</v>
      </c>
      <c r="F96" s="12">
        <v>18904767</v>
      </c>
      <c r="G96" s="12"/>
      <c r="H96" s="10"/>
      <c r="I96" s="10">
        <v>663824</v>
      </c>
      <c r="J96" s="12">
        <v>663824</v>
      </c>
      <c r="K96" s="12">
        <v>822228</v>
      </c>
      <c r="L96" s="10">
        <v>1170840</v>
      </c>
      <c r="M96" s="10">
        <v>1430227</v>
      </c>
      <c r="N96" s="12">
        <v>3423295</v>
      </c>
      <c r="O96" s="12">
        <v>3017533</v>
      </c>
      <c r="P96" s="10">
        <v>752324</v>
      </c>
      <c r="Q96" s="10">
        <v>839220</v>
      </c>
      <c r="R96" s="12">
        <v>4609077</v>
      </c>
      <c r="S96" s="12">
        <v>7148472</v>
      </c>
      <c r="T96" s="10">
        <v>1343187</v>
      </c>
      <c r="U96" s="10">
        <v>3350111</v>
      </c>
      <c r="V96" s="10">
        <v>11841770</v>
      </c>
      <c r="W96" s="12">
        <v>20537966</v>
      </c>
      <c r="X96" s="12">
        <v>18904768</v>
      </c>
      <c r="Y96" s="10">
        <v>1633198</v>
      </c>
      <c r="Z96" s="1">
        <v>8.6391</v>
      </c>
      <c r="AA96" s="22">
        <v>18904767</v>
      </c>
    </row>
    <row r="97" spans="1:27" ht="12.75">
      <c r="A97" s="51" t="s">
        <v>58</v>
      </c>
      <c r="B97" s="49"/>
      <c r="C97" s="10"/>
      <c r="D97" s="11"/>
      <c r="E97" s="10"/>
      <c r="F97" s="12"/>
      <c r="G97" s="12"/>
      <c r="H97" s="10"/>
      <c r="I97" s="10"/>
      <c r="J97" s="12"/>
      <c r="K97" s="12"/>
      <c r="L97" s="10"/>
      <c r="M97" s="10"/>
      <c r="N97" s="12"/>
      <c r="O97" s="12"/>
      <c r="P97" s="10"/>
      <c r="Q97" s="10"/>
      <c r="R97" s="12"/>
      <c r="S97" s="12"/>
      <c r="T97" s="10"/>
      <c r="U97" s="10"/>
      <c r="V97" s="10"/>
      <c r="W97" s="12"/>
      <c r="X97" s="12"/>
      <c r="Y97" s="10"/>
      <c r="Z97" s="1"/>
      <c r="AA97" s="22"/>
    </row>
    <row r="98" spans="1:27" ht="12.75">
      <c r="A98" s="50" t="s">
        <v>59</v>
      </c>
      <c r="B98" s="38"/>
      <c r="C98" s="10"/>
      <c r="D98" s="11"/>
      <c r="E98" s="10"/>
      <c r="F98" s="12"/>
      <c r="G98" s="12"/>
      <c r="H98" s="10"/>
      <c r="I98" s="10"/>
      <c r="J98" s="12"/>
      <c r="K98" s="12"/>
      <c r="L98" s="10"/>
      <c r="M98" s="10"/>
      <c r="N98" s="12"/>
      <c r="O98" s="12"/>
      <c r="P98" s="10"/>
      <c r="Q98" s="10"/>
      <c r="R98" s="12"/>
      <c r="S98" s="12"/>
      <c r="T98" s="10"/>
      <c r="U98" s="10"/>
      <c r="V98" s="10"/>
      <c r="W98" s="12"/>
      <c r="X98" s="12"/>
      <c r="Y98" s="10"/>
      <c r="Z98" s="1"/>
      <c r="AA98" s="22"/>
    </row>
    <row r="99" spans="1:27" ht="12.75">
      <c r="A99" s="50" t="s">
        <v>60</v>
      </c>
      <c r="B99" s="38"/>
      <c r="C99" s="16"/>
      <c r="D99" s="17"/>
      <c r="E99" s="16"/>
      <c r="F99" s="18"/>
      <c r="G99" s="18"/>
      <c r="H99" s="16"/>
      <c r="I99" s="16"/>
      <c r="J99" s="18"/>
      <c r="K99" s="18"/>
      <c r="L99" s="16"/>
      <c r="M99" s="16"/>
      <c r="N99" s="18"/>
      <c r="O99" s="18"/>
      <c r="P99" s="16"/>
      <c r="Q99" s="16"/>
      <c r="R99" s="18"/>
      <c r="S99" s="18"/>
      <c r="T99" s="16"/>
      <c r="U99" s="16"/>
      <c r="V99" s="16"/>
      <c r="W99" s="18"/>
      <c r="X99" s="18"/>
      <c r="Y99" s="16"/>
      <c r="Z99" s="3"/>
      <c r="AA99" s="24"/>
    </row>
    <row r="100" spans="1:27" ht="4.5" customHeight="1">
      <c r="A100" s="52"/>
      <c r="B100" s="38"/>
      <c r="C100" s="10"/>
      <c r="D100" s="11"/>
      <c r="E100" s="10"/>
      <c r="F100" s="12"/>
      <c r="G100" s="12"/>
      <c r="H100" s="10"/>
      <c r="I100" s="10"/>
      <c r="J100" s="12"/>
      <c r="K100" s="12"/>
      <c r="L100" s="10"/>
      <c r="M100" s="10"/>
      <c r="N100" s="12"/>
      <c r="O100" s="12"/>
      <c r="P100" s="10"/>
      <c r="Q100" s="10"/>
      <c r="R100" s="12"/>
      <c r="S100" s="12"/>
      <c r="T100" s="10"/>
      <c r="U100" s="10"/>
      <c r="V100" s="10"/>
      <c r="W100" s="12"/>
      <c r="X100" s="12"/>
      <c r="Y100" s="10"/>
      <c r="Z100" s="1"/>
      <c r="AA100" s="22"/>
    </row>
    <row r="101" spans="1:27" ht="12.75">
      <c r="A101" s="44" t="s">
        <v>65</v>
      </c>
      <c r="B101" s="38" t="s">
        <v>66</v>
      </c>
      <c r="C101" s="39">
        <f aca="true" t="shared" si="18" ref="C101:Y101">C111+C114+C115+C118+C121+C122+SUM(C125:C131)</f>
        <v>3493720938</v>
      </c>
      <c r="D101" s="40">
        <f t="shared" si="18"/>
        <v>0</v>
      </c>
      <c r="E101" s="39">
        <f t="shared" si="18"/>
        <v>8430911243</v>
      </c>
      <c r="F101" s="41">
        <f t="shared" si="18"/>
        <v>6768405495</v>
      </c>
      <c r="G101" s="41">
        <f t="shared" si="18"/>
        <v>-19613561</v>
      </c>
      <c r="H101" s="39">
        <f t="shared" si="18"/>
        <v>3924971</v>
      </c>
      <c r="I101" s="39">
        <f t="shared" si="18"/>
        <v>17207167</v>
      </c>
      <c r="J101" s="41">
        <f t="shared" si="18"/>
        <v>1518577</v>
      </c>
      <c r="K101" s="41">
        <f t="shared" si="18"/>
        <v>23138108</v>
      </c>
      <c r="L101" s="39">
        <f t="shared" si="18"/>
        <v>65265888</v>
      </c>
      <c r="M101" s="39">
        <f t="shared" si="18"/>
        <v>68326936</v>
      </c>
      <c r="N101" s="41">
        <f t="shared" si="18"/>
        <v>156730932</v>
      </c>
      <c r="O101" s="41">
        <f t="shared" si="18"/>
        <v>169927599</v>
      </c>
      <c r="P101" s="39">
        <f t="shared" si="18"/>
        <v>102076323</v>
      </c>
      <c r="Q101" s="39">
        <f t="shared" si="18"/>
        <v>87985543</v>
      </c>
      <c r="R101" s="41">
        <f t="shared" si="18"/>
        <v>359989465</v>
      </c>
      <c r="S101" s="41">
        <f t="shared" si="18"/>
        <v>252447671</v>
      </c>
      <c r="T101" s="39">
        <f t="shared" si="18"/>
        <v>281104805</v>
      </c>
      <c r="U101" s="39">
        <f t="shared" si="18"/>
        <v>247187475</v>
      </c>
      <c r="V101" s="39">
        <f t="shared" si="18"/>
        <v>780739951</v>
      </c>
      <c r="W101" s="41">
        <f t="shared" si="18"/>
        <v>1298978925</v>
      </c>
      <c r="X101" s="41">
        <f t="shared" si="18"/>
        <v>6768405552</v>
      </c>
      <c r="Y101" s="39">
        <f t="shared" si="18"/>
        <v>-5469426627</v>
      </c>
      <c r="Z101" s="42">
        <f>+IF(X101&lt;&gt;0,+(Y101/X101)*100,0)</f>
        <v>-80.80819899132428</v>
      </c>
      <c r="AA101" s="43">
        <f>AA111+AA114+AA115+AA118+AA121+AA122+SUM(AA125:AA131)</f>
        <v>6768405495</v>
      </c>
    </row>
    <row r="102" spans="1:27" ht="12.75">
      <c r="A102" s="45" t="s">
        <v>33</v>
      </c>
      <c r="B102" s="46"/>
      <c r="C102" s="10">
        <v>340293578</v>
      </c>
      <c r="D102" s="11"/>
      <c r="E102" s="10">
        <v>1336715316</v>
      </c>
      <c r="F102" s="12">
        <v>1229994329</v>
      </c>
      <c r="G102" s="12"/>
      <c r="H102" s="10">
        <v>-138079</v>
      </c>
      <c r="I102" s="10"/>
      <c r="J102" s="12">
        <v>-138079</v>
      </c>
      <c r="K102" s="12"/>
      <c r="L102" s="10"/>
      <c r="M102" s="10">
        <v>8355948</v>
      </c>
      <c r="N102" s="12">
        <v>8355948</v>
      </c>
      <c r="O102" s="12">
        <v>7398300</v>
      </c>
      <c r="P102" s="10">
        <v>2326032</v>
      </c>
      <c r="Q102" s="10">
        <v>4766554</v>
      </c>
      <c r="R102" s="12">
        <v>14490886</v>
      </c>
      <c r="S102" s="12">
        <v>11210377</v>
      </c>
      <c r="T102" s="10">
        <v>106974046</v>
      </c>
      <c r="U102" s="10">
        <v>18646474</v>
      </c>
      <c r="V102" s="10">
        <v>136830897</v>
      </c>
      <c r="W102" s="12">
        <v>159539652</v>
      </c>
      <c r="X102" s="12">
        <v>1229994334</v>
      </c>
      <c r="Y102" s="10">
        <v>-1070454682</v>
      </c>
      <c r="Z102" s="1">
        <v>-87.0292</v>
      </c>
      <c r="AA102" s="22">
        <v>1229994329</v>
      </c>
    </row>
    <row r="103" spans="1:27" ht="12.75">
      <c r="A103" s="45" t="s">
        <v>34</v>
      </c>
      <c r="B103" s="46"/>
      <c r="C103" s="10">
        <v>68305347</v>
      </c>
      <c r="D103" s="11"/>
      <c r="E103" s="10">
        <v>218012046</v>
      </c>
      <c r="F103" s="12">
        <v>162265628</v>
      </c>
      <c r="G103" s="12"/>
      <c r="H103" s="10"/>
      <c r="I103" s="10"/>
      <c r="J103" s="12"/>
      <c r="K103" s="12"/>
      <c r="L103" s="10"/>
      <c r="M103" s="10"/>
      <c r="N103" s="12"/>
      <c r="O103" s="12"/>
      <c r="P103" s="10"/>
      <c r="Q103" s="10"/>
      <c r="R103" s="12"/>
      <c r="S103" s="12"/>
      <c r="T103" s="10">
        <v>7596</v>
      </c>
      <c r="U103" s="10">
        <v>3601435</v>
      </c>
      <c r="V103" s="10">
        <v>3609031</v>
      </c>
      <c r="W103" s="12">
        <v>3609031</v>
      </c>
      <c r="X103" s="12">
        <v>162265648</v>
      </c>
      <c r="Y103" s="10">
        <v>-158656617</v>
      </c>
      <c r="Z103" s="1">
        <v>-97.7759</v>
      </c>
      <c r="AA103" s="22">
        <v>162265628</v>
      </c>
    </row>
    <row r="104" spans="1:27" ht="12.75">
      <c r="A104" s="45" t="s">
        <v>35</v>
      </c>
      <c r="B104" s="46"/>
      <c r="C104" s="10">
        <v>577890666</v>
      </c>
      <c r="D104" s="11"/>
      <c r="E104" s="10">
        <v>751606515</v>
      </c>
      <c r="F104" s="12">
        <v>511978661</v>
      </c>
      <c r="G104" s="12">
        <v>-56977</v>
      </c>
      <c r="H104" s="10">
        <v>-336597</v>
      </c>
      <c r="I104" s="10">
        <v>-3830</v>
      </c>
      <c r="J104" s="12">
        <v>-397404</v>
      </c>
      <c r="K104" s="12"/>
      <c r="L104" s="10">
        <v>-103230</v>
      </c>
      <c r="M104" s="10">
        <v>49497</v>
      </c>
      <c r="N104" s="12">
        <v>-53733</v>
      </c>
      <c r="O104" s="12">
        <v>349</v>
      </c>
      <c r="P104" s="10"/>
      <c r="Q104" s="10"/>
      <c r="R104" s="12">
        <v>349</v>
      </c>
      <c r="S104" s="12">
        <v>26098130</v>
      </c>
      <c r="T104" s="10">
        <v>58417</v>
      </c>
      <c r="U104" s="10">
        <v>26615655</v>
      </c>
      <c r="V104" s="10">
        <v>52772202</v>
      </c>
      <c r="W104" s="12">
        <v>52321414</v>
      </c>
      <c r="X104" s="12">
        <v>511978661</v>
      </c>
      <c r="Y104" s="10">
        <v>-459657247</v>
      </c>
      <c r="Z104" s="1">
        <v>-89.7805</v>
      </c>
      <c r="AA104" s="22">
        <v>511978661</v>
      </c>
    </row>
    <row r="105" spans="1:27" ht="12.75">
      <c r="A105" s="45" t="s">
        <v>36</v>
      </c>
      <c r="B105" s="46"/>
      <c r="C105" s="10">
        <v>660223948</v>
      </c>
      <c r="D105" s="11"/>
      <c r="E105" s="10">
        <v>1456577227</v>
      </c>
      <c r="F105" s="12">
        <v>953448168</v>
      </c>
      <c r="G105" s="12">
        <v>-3224</v>
      </c>
      <c r="H105" s="10">
        <v>-9292</v>
      </c>
      <c r="I105" s="10"/>
      <c r="J105" s="12">
        <v>-12516</v>
      </c>
      <c r="K105" s="12">
        <v>71671</v>
      </c>
      <c r="L105" s="10">
        <v>-48193</v>
      </c>
      <c r="M105" s="10"/>
      <c r="N105" s="12">
        <v>23478</v>
      </c>
      <c r="O105" s="12">
        <v>757344</v>
      </c>
      <c r="P105" s="10"/>
      <c r="Q105" s="10">
        <v>-73111</v>
      </c>
      <c r="R105" s="12">
        <v>684233</v>
      </c>
      <c r="S105" s="12">
        <v>46891</v>
      </c>
      <c r="T105" s="10">
        <v>1480579</v>
      </c>
      <c r="U105" s="10"/>
      <c r="V105" s="10">
        <v>1527470</v>
      </c>
      <c r="W105" s="12">
        <v>2222665</v>
      </c>
      <c r="X105" s="12">
        <v>953448163</v>
      </c>
      <c r="Y105" s="10">
        <v>-951225498</v>
      </c>
      <c r="Z105" s="1">
        <v>-99.7669</v>
      </c>
      <c r="AA105" s="22">
        <v>953448168</v>
      </c>
    </row>
    <row r="106" spans="1:27" ht="12.75">
      <c r="A106" s="45" t="s">
        <v>37</v>
      </c>
      <c r="B106" s="46"/>
      <c r="C106" s="10">
        <v>140731227</v>
      </c>
      <c r="D106" s="11"/>
      <c r="E106" s="10">
        <v>1443705482</v>
      </c>
      <c r="F106" s="12">
        <v>1064482430</v>
      </c>
      <c r="G106" s="12"/>
      <c r="H106" s="10"/>
      <c r="I106" s="10"/>
      <c r="J106" s="12"/>
      <c r="K106" s="12"/>
      <c r="L106" s="10"/>
      <c r="M106" s="10">
        <v>682134</v>
      </c>
      <c r="N106" s="12">
        <v>682134</v>
      </c>
      <c r="O106" s="12"/>
      <c r="P106" s="10"/>
      <c r="Q106" s="10"/>
      <c r="R106" s="12"/>
      <c r="S106" s="12"/>
      <c r="T106" s="10"/>
      <c r="U106" s="10">
        <v>44970</v>
      </c>
      <c r="V106" s="10">
        <v>44970</v>
      </c>
      <c r="W106" s="12">
        <v>727104</v>
      </c>
      <c r="X106" s="12">
        <v>1064482425</v>
      </c>
      <c r="Y106" s="10">
        <v>-1063755321</v>
      </c>
      <c r="Z106" s="1">
        <v>-99.9317</v>
      </c>
      <c r="AA106" s="22">
        <v>1064482430</v>
      </c>
    </row>
    <row r="107" spans="1:27" ht="12.75">
      <c r="A107" s="45" t="s">
        <v>38</v>
      </c>
      <c r="B107" s="46"/>
      <c r="C107" s="10">
        <v>100642678</v>
      </c>
      <c r="D107" s="11"/>
      <c r="E107" s="10">
        <v>362544945</v>
      </c>
      <c r="F107" s="12">
        <v>155934723</v>
      </c>
      <c r="G107" s="12"/>
      <c r="H107" s="10"/>
      <c r="I107" s="10"/>
      <c r="J107" s="12"/>
      <c r="K107" s="12"/>
      <c r="L107" s="10"/>
      <c r="M107" s="10"/>
      <c r="N107" s="12"/>
      <c r="O107" s="12"/>
      <c r="P107" s="10"/>
      <c r="Q107" s="10"/>
      <c r="R107" s="12"/>
      <c r="S107" s="12">
        <v>2520520</v>
      </c>
      <c r="T107" s="10">
        <v>327605</v>
      </c>
      <c r="U107" s="10">
        <v>592351</v>
      </c>
      <c r="V107" s="10">
        <v>3440476</v>
      </c>
      <c r="W107" s="12">
        <v>3440476</v>
      </c>
      <c r="X107" s="12">
        <v>155934723</v>
      </c>
      <c r="Y107" s="10">
        <v>-152494247</v>
      </c>
      <c r="Z107" s="1">
        <v>-97.7936</v>
      </c>
      <c r="AA107" s="22">
        <v>155934723</v>
      </c>
    </row>
    <row r="108" spans="1:27" ht="12.75">
      <c r="A108" s="45" t="s">
        <v>39</v>
      </c>
      <c r="B108" s="38"/>
      <c r="C108" s="10"/>
      <c r="D108" s="11"/>
      <c r="E108" s="10"/>
      <c r="F108" s="12"/>
      <c r="G108" s="12"/>
      <c r="H108" s="10"/>
      <c r="I108" s="10"/>
      <c r="J108" s="12"/>
      <c r="K108" s="12"/>
      <c r="L108" s="10"/>
      <c r="M108" s="10"/>
      <c r="N108" s="12"/>
      <c r="O108" s="12"/>
      <c r="P108" s="10"/>
      <c r="Q108" s="10"/>
      <c r="R108" s="12"/>
      <c r="S108" s="12"/>
      <c r="T108" s="10"/>
      <c r="U108" s="10"/>
      <c r="V108" s="10"/>
      <c r="W108" s="12"/>
      <c r="X108" s="12"/>
      <c r="Y108" s="10"/>
      <c r="Z108" s="1"/>
      <c r="AA108" s="22"/>
    </row>
    <row r="109" spans="1:27" ht="12.75">
      <c r="A109" s="45" t="s">
        <v>40</v>
      </c>
      <c r="B109" s="38"/>
      <c r="C109" s="13">
        <v>12674754</v>
      </c>
      <c r="D109" s="14"/>
      <c r="E109" s="13">
        <v>290000</v>
      </c>
      <c r="F109" s="15">
        <v>1290000</v>
      </c>
      <c r="G109" s="15"/>
      <c r="H109" s="13"/>
      <c r="I109" s="13"/>
      <c r="J109" s="15"/>
      <c r="K109" s="15"/>
      <c r="L109" s="13"/>
      <c r="M109" s="13"/>
      <c r="N109" s="15"/>
      <c r="O109" s="15"/>
      <c r="P109" s="13"/>
      <c r="Q109" s="13"/>
      <c r="R109" s="15"/>
      <c r="S109" s="15">
        <v>23400</v>
      </c>
      <c r="T109" s="13">
        <v>316877</v>
      </c>
      <c r="U109" s="13">
        <v>142156</v>
      </c>
      <c r="V109" s="13">
        <v>482433</v>
      </c>
      <c r="W109" s="15">
        <v>482433</v>
      </c>
      <c r="X109" s="15">
        <v>1290000</v>
      </c>
      <c r="Y109" s="13">
        <v>-807567</v>
      </c>
      <c r="Z109" s="2">
        <v>-62.6021</v>
      </c>
      <c r="AA109" s="23">
        <v>1290000</v>
      </c>
    </row>
    <row r="110" spans="1:27" ht="12.75">
      <c r="A110" s="45" t="s">
        <v>41</v>
      </c>
      <c r="B110" s="38"/>
      <c r="C110" s="16">
        <v>130240705</v>
      </c>
      <c r="D110" s="17"/>
      <c r="E110" s="16">
        <v>36500000</v>
      </c>
      <c r="F110" s="18">
        <v>43028989</v>
      </c>
      <c r="G110" s="18"/>
      <c r="H110" s="16"/>
      <c r="I110" s="16"/>
      <c r="J110" s="18"/>
      <c r="K110" s="18">
        <v>34647</v>
      </c>
      <c r="L110" s="16"/>
      <c r="M110" s="16">
        <v>1827830</v>
      </c>
      <c r="N110" s="18">
        <v>1862477</v>
      </c>
      <c r="O110" s="18">
        <v>1058531</v>
      </c>
      <c r="P110" s="16">
        <v>13131972</v>
      </c>
      <c r="Q110" s="16">
        <v>163352</v>
      </c>
      <c r="R110" s="18">
        <v>14353855</v>
      </c>
      <c r="S110" s="18">
        <v>29700571</v>
      </c>
      <c r="T110" s="16">
        <v>44785910</v>
      </c>
      <c r="U110" s="16">
        <v>804267</v>
      </c>
      <c r="V110" s="16">
        <v>75290748</v>
      </c>
      <c r="W110" s="18">
        <v>91507080</v>
      </c>
      <c r="X110" s="18">
        <v>43028992</v>
      </c>
      <c r="Y110" s="16">
        <v>48478088</v>
      </c>
      <c r="Z110" s="3">
        <v>112.6638</v>
      </c>
      <c r="AA110" s="24">
        <v>43028989</v>
      </c>
    </row>
    <row r="111" spans="1:27" ht="12.75">
      <c r="A111" s="47" t="s">
        <v>42</v>
      </c>
      <c r="B111" s="38"/>
      <c r="C111" s="10">
        <f aca="true" t="shared" si="19" ref="C111:Y111">SUM(C102:C110)</f>
        <v>2031002903</v>
      </c>
      <c r="D111" s="11">
        <f t="shared" si="19"/>
        <v>0</v>
      </c>
      <c r="E111" s="10">
        <f t="shared" si="19"/>
        <v>5605951531</v>
      </c>
      <c r="F111" s="12">
        <f t="shared" si="19"/>
        <v>4122422928</v>
      </c>
      <c r="G111" s="12">
        <f t="shared" si="19"/>
        <v>-60201</v>
      </c>
      <c r="H111" s="10">
        <f t="shared" si="19"/>
        <v>-483968</v>
      </c>
      <c r="I111" s="10">
        <f t="shared" si="19"/>
        <v>-3830</v>
      </c>
      <c r="J111" s="12">
        <f t="shared" si="19"/>
        <v>-547999</v>
      </c>
      <c r="K111" s="12">
        <f t="shared" si="19"/>
        <v>106318</v>
      </c>
      <c r="L111" s="10">
        <f t="shared" si="19"/>
        <v>-151423</v>
      </c>
      <c r="M111" s="10">
        <f t="shared" si="19"/>
        <v>10915409</v>
      </c>
      <c r="N111" s="12">
        <f t="shared" si="19"/>
        <v>10870304</v>
      </c>
      <c r="O111" s="12">
        <f t="shared" si="19"/>
        <v>9214524</v>
      </c>
      <c r="P111" s="10">
        <f t="shared" si="19"/>
        <v>15458004</v>
      </c>
      <c r="Q111" s="10">
        <f t="shared" si="19"/>
        <v>4856795</v>
      </c>
      <c r="R111" s="12">
        <f t="shared" si="19"/>
        <v>29529323</v>
      </c>
      <c r="S111" s="12">
        <f t="shared" si="19"/>
        <v>69599889</v>
      </c>
      <c r="T111" s="10">
        <f t="shared" si="19"/>
        <v>153951030</v>
      </c>
      <c r="U111" s="10">
        <f t="shared" si="19"/>
        <v>50447308</v>
      </c>
      <c r="V111" s="10">
        <f t="shared" si="19"/>
        <v>273998227</v>
      </c>
      <c r="W111" s="12">
        <f t="shared" si="19"/>
        <v>313849855</v>
      </c>
      <c r="X111" s="12">
        <f t="shared" si="19"/>
        <v>4122422946</v>
      </c>
      <c r="Y111" s="10">
        <f t="shared" si="19"/>
        <v>-3808573091</v>
      </c>
      <c r="Z111" s="1">
        <f>+IF(X111&lt;&gt;0,+(Y111/X111)*100,0)</f>
        <v>-92.38676236982114</v>
      </c>
      <c r="AA111" s="22">
        <f>SUM(AA102:AA110)</f>
        <v>4122422928</v>
      </c>
    </row>
    <row r="112" spans="1:27" ht="12.75">
      <c r="A112" s="48" t="s">
        <v>43</v>
      </c>
      <c r="B112" s="49"/>
      <c r="C112" s="10">
        <v>11320709</v>
      </c>
      <c r="D112" s="11"/>
      <c r="E112" s="10">
        <v>464753638</v>
      </c>
      <c r="F112" s="12">
        <v>420179742</v>
      </c>
      <c r="G112" s="12">
        <v>-24719448</v>
      </c>
      <c r="H112" s="10">
        <v>2388250</v>
      </c>
      <c r="I112" s="10">
        <v>129727</v>
      </c>
      <c r="J112" s="12">
        <v>-22201471</v>
      </c>
      <c r="K112" s="12">
        <v>4932721</v>
      </c>
      <c r="L112" s="10">
        <v>3609283</v>
      </c>
      <c r="M112" s="10">
        <v>5097912</v>
      </c>
      <c r="N112" s="12">
        <v>13639916</v>
      </c>
      <c r="O112" s="12">
        <v>1437767</v>
      </c>
      <c r="P112" s="10">
        <v>11763189</v>
      </c>
      <c r="Q112" s="10">
        <v>4665656</v>
      </c>
      <c r="R112" s="12">
        <v>17866612</v>
      </c>
      <c r="S112" s="12">
        <v>9514236</v>
      </c>
      <c r="T112" s="10">
        <v>6395128</v>
      </c>
      <c r="U112" s="10">
        <v>29963560</v>
      </c>
      <c r="V112" s="10">
        <v>45872924</v>
      </c>
      <c r="W112" s="12">
        <v>55177981</v>
      </c>
      <c r="X112" s="12">
        <v>420179754</v>
      </c>
      <c r="Y112" s="10">
        <v>-365001773</v>
      </c>
      <c r="Z112" s="1">
        <v>-86.868</v>
      </c>
      <c r="AA112" s="22">
        <v>420179742</v>
      </c>
    </row>
    <row r="113" spans="1:27" ht="12.75">
      <c r="A113" s="48" t="s">
        <v>44</v>
      </c>
      <c r="B113" s="38"/>
      <c r="C113" s="16">
        <v>31684729</v>
      </c>
      <c r="D113" s="17"/>
      <c r="E113" s="16">
        <v>147873862</v>
      </c>
      <c r="F113" s="18">
        <v>123324745</v>
      </c>
      <c r="G113" s="18">
        <v>1600</v>
      </c>
      <c r="H113" s="16"/>
      <c r="I113" s="16"/>
      <c r="J113" s="18">
        <v>1600</v>
      </c>
      <c r="K113" s="18"/>
      <c r="L113" s="16"/>
      <c r="M113" s="16"/>
      <c r="N113" s="18"/>
      <c r="O113" s="18"/>
      <c r="P113" s="16">
        <v>6861160</v>
      </c>
      <c r="Q113" s="16">
        <v>72265</v>
      </c>
      <c r="R113" s="18">
        <v>6933425</v>
      </c>
      <c r="S113" s="18">
        <v>1257368</v>
      </c>
      <c r="T113" s="16">
        <v>11220</v>
      </c>
      <c r="U113" s="16">
        <v>174466</v>
      </c>
      <c r="V113" s="16">
        <v>1443054</v>
      </c>
      <c r="W113" s="18">
        <v>8378079</v>
      </c>
      <c r="X113" s="18">
        <v>123324748</v>
      </c>
      <c r="Y113" s="16">
        <v>-114946669</v>
      </c>
      <c r="Z113" s="3">
        <v>-93.2065</v>
      </c>
      <c r="AA113" s="24">
        <v>123324745</v>
      </c>
    </row>
    <row r="114" spans="1:27" ht="12.75">
      <c r="A114" s="47" t="s">
        <v>45</v>
      </c>
      <c r="B114" s="38"/>
      <c r="C114" s="19">
        <f aca="true" t="shared" si="20" ref="C114:Y114">SUM(C112:C113)</f>
        <v>43005438</v>
      </c>
      <c r="D114" s="20">
        <f t="shared" si="20"/>
        <v>0</v>
      </c>
      <c r="E114" s="19">
        <f t="shared" si="20"/>
        <v>612627500</v>
      </c>
      <c r="F114" s="21">
        <f t="shared" si="20"/>
        <v>543504487</v>
      </c>
      <c r="G114" s="21">
        <f t="shared" si="20"/>
        <v>-24717848</v>
      </c>
      <c r="H114" s="19">
        <f t="shared" si="20"/>
        <v>2388250</v>
      </c>
      <c r="I114" s="19">
        <f t="shared" si="20"/>
        <v>129727</v>
      </c>
      <c r="J114" s="21">
        <f t="shared" si="20"/>
        <v>-22199871</v>
      </c>
      <c r="K114" s="21">
        <f t="shared" si="20"/>
        <v>4932721</v>
      </c>
      <c r="L114" s="19">
        <f t="shared" si="20"/>
        <v>3609283</v>
      </c>
      <c r="M114" s="19">
        <f t="shared" si="20"/>
        <v>5097912</v>
      </c>
      <c r="N114" s="21">
        <f t="shared" si="20"/>
        <v>13639916</v>
      </c>
      <c r="O114" s="21">
        <f t="shared" si="20"/>
        <v>1437767</v>
      </c>
      <c r="P114" s="19">
        <f t="shared" si="20"/>
        <v>18624349</v>
      </c>
      <c r="Q114" s="19">
        <f t="shared" si="20"/>
        <v>4737921</v>
      </c>
      <c r="R114" s="21">
        <f t="shared" si="20"/>
        <v>24800037</v>
      </c>
      <c r="S114" s="21">
        <f t="shared" si="20"/>
        <v>10771604</v>
      </c>
      <c r="T114" s="19">
        <f t="shared" si="20"/>
        <v>6406348</v>
      </c>
      <c r="U114" s="19">
        <f t="shared" si="20"/>
        <v>30138026</v>
      </c>
      <c r="V114" s="19">
        <f t="shared" si="20"/>
        <v>47315978</v>
      </c>
      <c r="W114" s="21">
        <f t="shared" si="20"/>
        <v>63556060</v>
      </c>
      <c r="X114" s="21">
        <f t="shared" si="20"/>
        <v>543504502</v>
      </c>
      <c r="Y114" s="19">
        <f t="shared" si="20"/>
        <v>-479948442</v>
      </c>
      <c r="Z114" s="4">
        <f>+IF(X114&lt;&gt;0,+(Y114/X114)*100,0)</f>
        <v>-88.3062495773034</v>
      </c>
      <c r="AA114" s="25">
        <f>SUM(AA112:AA113)</f>
        <v>543504487</v>
      </c>
    </row>
    <row r="115" spans="1:27" ht="12.75">
      <c r="A115" s="50" t="s">
        <v>91</v>
      </c>
      <c r="B115" s="38"/>
      <c r="C115" s="10">
        <v>1388520</v>
      </c>
      <c r="D115" s="11"/>
      <c r="E115" s="10">
        <v>30000</v>
      </c>
      <c r="F115" s="12"/>
      <c r="G115" s="12"/>
      <c r="H115" s="10"/>
      <c r="I115" s="10"/>
      <c r="J115" s="12"/>
      <c r="K115" s="12"/>
      <c r="L115" s="10"/>
      <c r="M115" s="10"/>
      <c r="N115" s="12"/>
      <c r="O115" s="12"/>
      <c r="P115" s="10"/>
      <c r="Q115" s="10"/>
      <c r="R115" s="12"/>
      <c r="S115" s="12"/>
      <c r="T115" s="10"/>
      <c r="U115" s="10"/>
      <c r="V115" s="10"/>
      <c r="W115" s="12"/>
      <c r="X115" s="12"/>
      <c r="Y115" s="10"/>
      <c r="Z115" s="1"/>
      <c r="AA115" s="22"/>
    </row>
    <row r="116" spans="1:27" ht="12.75">
      <c r="A116" s="48" t="s">
        <v>46</v>
      </c>
      <c r="B116" s="38"/>
      <c r="C116" s="13"/>
      <c r="D116" s="14"/>
      <c r="E116" s="13"/>
      <c r="F116" s="15"/>
      <c r="G116" s="15"/>
      <c r="H116" s="13"/>
      <c r="I116" s="13"/>
      <c r="J116" s="15"/>
      <c r="K116" s="15"/>
      <c r="L116" s="13"/>
      <c r="M116" s="13"/>
      <c r="N116" s="15"/>
      <c r="O116" s="15"/>
      <c r="P116" s="13"/>
      <c r="Q116" s="13"/>
      <c r="R116" s="15"/>
      <c r="S116" s="15"/>
      <c r="T116" s="13"/>
      <c r="U116" s="13"/>
      <c r="V116" s="13"/>
      <c r="W116" s="15"/>
      <c r="X116" s="15"/>
      <c r="Y116" s="13"/>
      <c r="Z116" s="2"/>
      <c r="AA116" s="23"/>
    </row>
    <row r="117" spans="1:27" ht="12.75">
      <c r="A117" s="48" t="s">
        <v>47</v>
      </c>
      <c r="B117" s="38"/>
      <c r="C117" s="16">
        <v>9509369</v>
      </c>
      <c r="D117" s="17"/>
      <c r="E117" s="16">
        <v>26600000</v>
      </c>
      <c r="F117" s="18">
        <v>41596033</v>
      </c>
      <c r="G117" s="18"/>
      <c r="H117" s="16"/>
      <c r="I117" s="16"/>
      <c r="J117" s="18"/>
      <c r="K117" s="18"/>
      <c r="L117" s="16"/>
      <c r="M117" s="16">
        <v>1527181</v>
      </c>
      <c r="N117" s="18">
        <v>1527181</v>
      </c>
      <c r="O117" s="18"/>
      <c r="P117" s="16"/>
      <c r="Q117" s="16"/>
      <c r="R117" s="18"/>
      <c r="S117" s="18"/>
      <c r="T117" s="16">
        <v>878823</v>
      </c>
      <c r="U117" s="16"/>
      <c r="V117" s="16">
        <v>878823</v>
      </c>
      <c r="W117" s="18">
        <v>2406004</v>
      </c>
      <c r="X117" s="18">
        <v>41596033</v>
      </c>
      <c r="Y117" s="16">
        <v>-39190029</v>
      </c>
      <c r="Z117" s="3">
        <v>-94.2158</v>
      </c>
      <c r="AA117" s="24">
        <v>41596033</v>
      </c>
    </row>
    <row r="118" spans="1:27" ht="12.75">
      <c r="A118" s="47" t="s">
        <v>48</v>
      </c>
      <c r="B118" s="38"/>
      <c r="C118" s="10">
        <f aca="true" t="shared" si="21" ref="C118:Y118">SUM(C116:C117)</f>
        <v>9509369</v>
      </c>
      <c r="D118" s="11">
        <f t="shared" si="21"/>
        <v>0</v>
      </c>
      <c r="E118" s="10">
        <f t="shared" si="21"/>
        <v>26600000</v>
      </c>
      <c r="F118" s="12">
        <f t="shared" si="21"/>
        <v>41596033</v>
      </c>
      <c r="G118" s="12">
        <f t="shared" si="21"/>
        <v>0</v>
      </c>
      <c r="H118" s="10">
        <f t="shared" si="21"/>
        <v>0</v>
      </c>
      <c r="I118" s="10">
        <f t="shared" si="21"/>
        <v>0</v>
      </c>
      <c r="J118" s="12">
        <f t="shared" si="21"/>
        <v>0</v>
      </c>
      <c r="K118" s="12">
        <f t="shared" si="21"/>
        <v>0</v>
      </c>
      <c r="L118" s="10">
        <f t="shared" si="21"/>
        <v>0</v>
      </c>
      <c r="M118" s="10">
        <f t="shared" si="21"/>
        <v>1527181</v>
      </c>
      <c r="N118" s="12">
        <f t="shared" si="21"/>
        <v>1527181</v>
      </c>
      <c r="O118" s="12">
        <f t="shared" si="21"/>
        <v>0</v>
      </c>
      <c r="P118" s="10">
        <f t="shared" si="21"/>
        <v>0</v>
      </c>
      <c r="Q118" s="10">
        <f t="shared" si="21"/>
        <v>0</v>
      </c>
      <c r="R118" s="12">
        <f t="shared" si="21"/>
        <v>0</v>
      </c>
      <c r="S118" s="12">
        <f t="shared" si="21"/>
        <v>0</v>
      </c>
      <c r="T118" s="10">
        <f t="shared" si="21"/>
        <v>878823</v>
      </c>
      <c r="U118" s="10">
        <f t="shared" si="21"/>
        <v>0</v>
      </c>
      <c r="V118" s="10">
        <f t="shared" si="21"/>
        <v>878823</v>
      </c>
      <c r="W118" s="12">
        <f t="shared" si="21"/>
        <v>2406004</v>
      </c>
      <c r="X118" s="12">
        <f t="shared" si="21"/>
        <v>41596033</v>
      </c>
      <c r="Y118" s="10">
        <f t="shared" si="21"/>
        <v>-39190029</v>
      </c>
      <c r="Z118" s="1">
        <f>+IF(X118&lt;&gt;0,+(Y118/X118)*100,0)</f>
        <v>-94.21578495237755</v>
      </c>
      <c r="AA118" s="22">
        <f>SUM(AA116:AA117)</f>
        <v>41596033</v>
      </c>
    </row>
    <row r="119" spans="1:27" ht="12.75">
      <c r="A119" s="48" t="s">
        <v>49</v>
      </c>
      <c r="B119" s="49"/>
      <c r="C119" s="10">
        <v>216067842</v>
      </c>
      <c r="D119" s="11"/>
      <c r="E119" s="10">
        <v>639389090</v>
      </c>
      <c r="F119" s="12">
        <v>468140025</v>
      </c>
      <c r="G119" s="12"/>
      <c r="H119" s="10"/>
      <c r="I119" s="10">
        <v>854961</v>
      </c>
      <c r="J119" s="12">
        <v>854961</v>
      </c>
      <c r="K119" s="12"/>
      <c r="L119" s="10">
        <v>2186345</v>
      </c>
      <c r="M119" s="10">
        <v>1112542</v>
      </c>
      <c r="N119" s="12">
        <v>3298887</v>
      </c>
      <c r="O119" s="12">
        <v>6912247</v>
      </c>
      <c r="P119" s="10">
        <v>4391511</v>
      </c>
      <c r="Q119" s="10">
        <v>3039299</v>
      </c>
      <c r="R119" s="12">
        <v>14343057</v>
      </c>
      <c r="S119" s="12">
        <v>27977905</v>
      </c>
      <c r="T119" s="10">
        <v>30714358</v>
      </c>
      <c r="U119" s="10">
        <v>16147773</v>
      </c>
      <c r="V119" s="10">
        <v>74840036</v>
      </c>
      <c r="W119" s="12">
        <v>93336941</v>
      </c>
      <c r="X119" s="12">
        <v>468140035</v>
      </c>
      <c r="Y119" s="10">
        <v>-374803094</v>
      </c>
      <c r="Z119" s="1">
        <v>-80.0622</v>
      </c>
      <c r="AA119" s="22">
        <v>468140025</v>
      </c>
    </row>
    <row r="120" spans="1:27" ht="12.75">
      <c r="A120" s="48" t="s">
        <v>50</v>
      </c>
      <c r="B120" s="38"/>
      <c r="C120" s="16">
        <v>6596697</v>
      </c>
      <c r="D120" s="17"/>
      <c r="E120" s="16">
        <v>171359009</v>
      </c>
      <c r="F120" s="18">
        <v>256904307</v>
      </c>
      <c r="G120" s="18"/>
      <c r="H120" s="16"/>
      <c r="I120" s="16"/>
      <c r="J120" s="18"/>
      <c r="K120" s="18"/>
      <c r="L120" s="16"/>
      <c r="M120" s="16"/>
      <c r="N120" s="18"/>
      <c r="O120" s="18"/>
      <c r="P120" s="16"/>
      <c r="Q120" s="16"/>
      <c r="R120" s="18"/>
      <c r="S120" s="18"/>
      <c r="T120" s="16">
        <v>71291</v>
      </c>
      <c r="U120" s="16"/>
      <c r="V120" s="16">
        <v>71291</v>
      </c>
      <c r="W120" s="18">
        <v>71291</v>
      </c>
      <c r="X120" s="18">
        <v>256904307</v>
      </c>
      <c r="Y120" s="16">
        <v>-256833016</v>
      </c>
      <c r="Z120" s="3">
        <v>-99.9722</v>
      </c>
      <c r="AA120" s="24">
        <v>256904307</v>
      </c>
    </row>
    <row r="121" spans="1:27" ht="12.75">
      <c r="A121" s="47" t="s">
        <v>92</v>
      </c>
      <c r="B121" s="38"/>
      <c r="C121" s="19">
        <f aca="true" t="shared" si="22" ref="C121:Y121">SUM(C119:C120)</f>
        <v>222664539</v>
      </c>
      <c r="D121" s="20">
        <f t="shared" si="22"/>
        <v>0</v>
      </c>
      <c r="E121" s="19">
        <f t="shared" si="22"/>
        <v>810748099</v>
      </c>
      <c r="F121" s="21">
        <f t="shared" si="22"/>
        <v>725044332</v>
      </c>
      <c r="G121" s="21">
        <f t="shared" si="22"/>
        <v>0</v>
      </c>
      <c r="H121" s="19">
        <f t="shared" si="22"/>
        <v>0</v>
      </c>
      <c r="I121" s="19">
        <f t="shared" si="22"/>
        <v>854961</v>
      </c>
      <c r="J121" s="21">
        <f t="shared" si="22"/>
        <v>854961</v>
      </c>
      <c r="K121" s="21">
        <f t="shared" si="22"/>
        <v>0</v>
      </c>
      <c r="L121" s="19">
        <f t="shared" si="22"/>
        <v>2186345</v>
      </c>
      <c r="M121" s="19">
        <f t="shared" si="22"/>
        <v>1112542</v>
      </c>
      <c r="N121" s="21">
        <f t="shared" si="22"/>
        <v>3298887</v>
      </c>
      <c r="O121" s="21">
        <f t="shared" si="22"/>
        <v>6912247</v>
      </c>
      <c r="P121" s="19">
        <f t="shared" si="22"/>
        <v>4391511</v>
      </c>
      <c r="Q121" s="19">
        <f t="shared" si="22"/>
        <v>3039299</v>
      </c>
      <c r="R121" s="21">
        <f t="shared" si="22"/>
        <v>14343057</v>
      </c>
      <c r="S121" s="21">
        <f t="shared" si="22"/>
        <v>27977905</v>
      </c>
      <c r="T121" s="19">
        <f t="shared" si="22"/>
        <v>30785649</v>
      </c>
      <c r="U121" s="19">
        <f t="shared" si="22"/>
        <v>16147773</v>
      </c>
      <c r="V121" s="19">
        <f t="shared" si="22"/>
        <v>74911327</v>
      </c>
      <c r="W121" s="21">
        <f t="shared" si="22"/>
        <v>93408232</v>
      </c>
      <c r="X121" s="21">
        <f t="shared" si="22"/>
        <v>725044342</v>
      </c>
      <c r="Y121" s="19">
        <f t="shared" si="22"/>
        <v>-631636110</v>
      </c>
      <c r="Z121" s="4">
        <f>+IF(X121&lt;&gt;0,+(Y121/X121)*100,0)</f>
        <v>-87.1168938795746</v>
      </c>
      <c r="AA121" s="25">
        <f>SUM(AA119:AA120)</f>
        <v>725044332</v>
      </c>
    </row>
    <row r="122" spans="1:27" ht="12.75">
      <c r="A122" s="50" t="s">
        <v>51</v>
      </c>
      <c r="B122" s="38"/>
      <c r="C122" s="10"/>
      <c r="D122" s="11"/>
      <c r="E122" s="10"/>
      <c r="F122" s="12"/>
      <c r="G122" s="12"/>
      <c r="H122" s="10"/>
      <c r="I122" s="10"/>
      <c r="J122" s="12"/>
      <c r="K122" s="12"/>
      <c r="L122" s="10"/>
      <c r="M122" s="10"/>
      <c r="N122" s="12"/>
      <c r="O122" s="12"/>
      <c r="P122" s="10"/>
      <c r="Q122" s="10"/>
      <c r="R122" s="12"/>
      <c r="S122" s="12"/>
      <c r="T122" s="10"/>
      <c r="U122" s="10"/>
      <c r="V122" s="10"/>
      <c r="W122" s="12"/>
      <c r="X122" s="12"/>
      <c r="Y122" s="10"/>
      <c r="Z122" s="1"/>
      <c r="AA122" s="22"/>
    </row>
    <row r="123" spans="1:27" ht="12.75">
      <c r="A123" s="48" t="s">
        <v>52</v>
      </c>
      <c r="B123" s="38"/>
      <c r="C123" s="13"/>
      <c r="D123" s="14"/>
      <c r="E123" s="13"/>
      <c r="F123" s="15"/>
      <c r="G123" s="15"/>
      <c r="H123" s="13"/>
      <c r="I123" s="13"/>
      <c r="J123" s="15"/>
      <c r="K123" s="15"/>
      <c r="L123" s="13"/>
      <c r="M123" s="13"/>
      <c r="N123" s="15"/>
      <c r="O123" s="15"/>
      <c r="P123" s="13"/>
      <c r="Q123" s="13"/>
      <c r="R123" s="15"/>
      <c r="S123" s="15"/>
      <c r="T123" s="13"/>
      <c r="U123" s="13"/>
      <c r="V123" s="13"/>
      <c r="W123" s="15"/>
      <c r="X123" s="15"/>
      <c r="Y123" s="13"/>
      <c r="Z123" s="2"/>
      <c r="AA123" s="23"/>
    </row>
    <row r="124" spans="1:27" ht="12.75">
      <c r="A124" s="48" t="s">
        <v>53</v>
      </c>
      <c r="B124" s="38"/>
      <c r="C124" s="16">
        <v>111877614</v>
      </c>
      <c r="D124" s="17"/>
      <c r="E124" s="16">
        <v>60962475</v>
      </c>
      <c r="F124" s="18">
        <v>39838492</v>
      </c>
      <c r="G124" s="18"/>
      <c r="H124" s="16">
        <v>61017</v>
      </c>
      <c r="I124" s="16">
        <v>172549</v>
      </c>
      <c r="J124" s="18">
        <v>233566</v>
      </c>
      <c r="K124" s="18">
        <v>-15750</v>
      </c>
      <c r="L124" s="16">
        <v>695648</v>
      </c>
      <c r="M124" s="16">
        <v>72124</v>
      </c>
      <c r="N124" s="18">
        <v>752022</v>
      </c>
      <c r="O124" s="18">
        <v>414284</v>
      </c>
      <c r="P124" s="16">
        <v>4794674</v>
      </c>
      <c r="Q124" s="16">
        <v>213670</v>
      </c>
      <c r="R124" s="18">
        <v>5422628</v>
      </c>
      <c r="S124" s="18">
        <v>7942250</v>
      </c>
      <c r="T124" s="16">
        <v>2969231</v>
      </c>
      <c r="U124" s="16">
        <v>1266182</v>
      </c>
      <c r="V124" s="16">
        <v>12177663</v>
      </c>
      <c r="W124" s="18">
        <v>18585879</v>
      </c>
      <c r="X124" s="18">
        <v>39838492</v>
      </c>
      <c r="Y124" s="16">
        <v>-21252613</v>
      </c>
      <c r="Z124" s="3">
        <v>-53.3469</v>
      </c>
      <c r="AA124" s="24">
        <v>39838492</v>
      </c>
    </row>
    <row r="125" spans="1:27" ht="12.75">
      <c r="A125" s="47" t="s">
        <v>54</v>
      </c>
      <c r="B125" s="38"/>
      <c r="C125" s="10">
        <f aca="true" t="shared" si="23" ref="C125:Y125">SUM(C123:C124)</f>
        <v>111877614</v>
      </c>
      <c r="D125" s="11">
        <f t="shared" si="23"/>
        <v>0</v>
      </c>
      <c r="E125" s="10">
        <f t="shared" si="23"/>
        <v>60962475</v>
      </c>
      <c r="F125" s="12">
        <f t="shared" si="23"/>
        <v>39838492</v>
      </c>
      <c r="G125" s="12">
        <f t="shared" si="23"/>
        <v>0</v>
      </c>
      <c r="H125" s="10">
        <f t="shared" si="23"/>
        <v>61017</v>
      </c>
      <c r="I125" s="10">
        <f t="shared" si="23"/>
        <v>172549</v>
      </c>
      <c r="J125" s="12">
        <f t="shared" si="23"/>
        <v>233566</v>
      </c>
      <c r="K125" s="12">
        <f t="shared" si="23"/>
        <v>-15750</v>
      </c>
      <c r="L125" s="10">
        <f t="shared" si="23"/>
        <v>695648</v>
      </c>
      <c r="M125" s="10">
        <f t="shared" si="23"/>
        <v>72124</v>
      </c>
      <c r="N125" s="12">
        <f t="shared" si="23"/>
        <v>752022</v>
      </c>
      <c r="O125" s="12">
        <f t="shared" si="23"/>
        <v>414284</v>
      </c>
      <c r="P125" s="10">
        <f t="shared" si="23"/>
        <v>4794674</v>
      </c>
      <c r="Q125" s="10">
        <f t="shared" si="23"/>
        <v>213670</v>
      </c>
      <c r="R125" s="12">
        <f t="shared" si="23"/>
        <v>5422628</v>
      </c>
      <c r="S125" s="12">
        <f t="shared" si="23"/>
        <v>7942250</v>
      </c>
      <c r="T125" s="10">
        <f t="shared" si="23"/>
        <v>2969231</v>
      </c>
      <c r="U125" s="10">
        <f t="shared" si="23"/>
        <v>1266182</v>
      </c>
      <c r="V125" s="10">
        <f t="shared" si="23"/>
        <v>12177663</v>
      </c>
      <c r="W125" s="12">
        <f t="shared" si="23"/>
        <v>18585879</v>
      </c>
      <c r="X125" s="12">
        <f t="shared" si="23"/>
        <v>39838492</v>
      </c>
      <c r="Y125" s="10">
        <f t="shared" si="23"/>
        <v>-21252613</v>
      </c>
      <c r="Z125" s="1">
        <f>+IF(X125&lt;&gt;0,+(Y125/X125)*100,0)</f>
        <v>-53.346931404933706</v>
      </c>
      <c r="AA125" s="22">
        <f>SUM(AA123:AA124)</f>
        <v>39838492</v>
      </c>
    </row>
    <row r="126" spans="1:27" ht="12.75">
      <c r="A126" s="51" t="s">
        <v>55</v>
      </c>
      <c r="B126" s="38"/>
      <c r="C126" s="13">
        <v>236202231</v>
      </c>
      <c r="D126" s="14"/>
      <c r="E126" s="13">
        <v>249576578</v>
      </c>
      <c r="F126" s="15">
        <v>260117239</v>
      </c>
      <c r="G126" s="15">
        <v>-1435439</v>
      </c>
      <c r="H126" s="13">
        <v>-912084</v>
      </c>
      <c r="I126" s="13">
        <v>4265027</v>
      </c>
      <c r="J126" s="15">
        <v>1917504</v>
      </c>
      <c r="K126" s="15">
        <v>3987592</v>
      </c>
      <c r="L126" s="13">
        <v>4340276</v>
      </c>
      <c r="M126" s="13">
        <v>8487103</v>
      </c>
      <c r="N126" s="15">
        <v>16814971</v>
      </c>
      <c r="O126" s="15">
        <v>16094203</v>
      </c>
      <c r="P126" s="13">
        <v>7143629</v>
      </c>
      <c r="Q126" s="13">
        <v>7024289</v>
      </c>
      <c r="R126" s="15">
        <v>30262121</v>
      </c>
      <c r="S126" s="15">
        <v>15597676</v>
      </c>
      <c r="T126" s="13">
        <v>29669213</v>
      </c>
      <c r="U126" s="13">
        <v>39375197</v>
      </c>
      <c r="V126" s="13">
        <v>84642086</v>
      </c>
      <c r="W126" s="15">
        <v>133636682</v>
      </c>
      <c r="X126" s="15">
        <v>260117245</v>
      </c>
      <c r="Y126" s="13">
        <v>-126480563</v>
      </c>
      <c r="Z126" s="2">
        <v>-48.6244</v>
      </c>
      <c r="AA126" s="23">
        <v>260117239</v>
      </c>
    </row>
    <row r="127" spans="1:27" ht="12.75">
      <c r="A127" s="50" t="s">
        <v>56</v>
      </c>
      <c r="B127" s="38"/>
      <c r="C127" s="10">
        <v>142593266</v>
      </c>
      <c r="D127" s="11"/>
      <c r="E127" s="10">
        <v>84828595</v>
      </c>
      <c r="F127" s="12">
        <v>71995864</v>
      </c>
      <c r="G127" s="12">
        <v>7118702</v>
      </c>
      <c r="H127" s="10">
        <v>-15588833</v>
      </c>
      <c r="I127" s="10">
        <v>4060040</v>
      </c>
      <c r="J127" s="12">
        <v>-4410091</v>
      </c>
      <c r="K127" s="12">
        <v>1216736</v>
      </c>
      <c r="L127" s="10">
        <v>3748465</v>
      </c>
      <c r="M127" s="10">
        <v>5001931</v>
      </c>
      <c r="N127" s="12">
        <v>9967132</v>
      </c>
      <c r="O127" s="12">
        <v>5623630</v>
      </c>
      <c r="P127" s="10">
        <v>3971068</v>
      </c>
      <c r="Q127" s="10">
        <v>2928709</v>
      </c>
      <c r="R127" s="12">
        <v>12523407</v>
      </c>
      <c r="S127" s="12">
        <v>7099676</v>
      </c>
      <c r="T127" s="10">
        <v>1891394</v>
      </c>
      <c r="U127" s="10">
        <v>5409065</v>
      </c>
      <c r="V127" s="10">
        <v>14400135</v>
      </c>
      <c r="W127" s="12">
        <v>32480583</v>
      </c>
      <c r="X127" s="12">
        <v>71995873</v>
      </c>
      <c r="Y127" s="10">
        <v>-39515290</v>
      </c>
      <c r="Z127" s="1">
        <v>-54.8855</v>
      </c>
      <c r="AA127" s="22">
        <v>71995864</v>
      </c>
    </row>
    <row r="128" spans="1:27" ht="12.75">
      <c r="A128" s="50" t="s">
        <v>57</v>
      </c>
      <c r="B128" s="38"/>
      <c r="C128" s="10">
        <v>112230812</v>
      </c>
      <c r="D128" s="11"/>
      <c r="E128" s="10">
        <v>159300959</v>
      </c>
      <c r="F128" s="12">
        <v>166291313</v>
      </c>
      <c r="G128" s="12">
        <v>217033</v>
      </c>
      <c r="H128" s="10">
        <v>1966608</v>
      </c>
      <c r="I128" s="10">
        <v>5752592</v>
      </c>
      <c r="J128" s="12">
        <v>7936233</v>
      </c>
      <c r="K128" s="12">
        <v>2484238</v>
      </c>
      <c r="L128" s="10">
        <v>3157002</v>
      </c>
      <c r="M128" s="10">
        <v>3862966</v>
      </c>
      <c r="N128" s="12">
        <v>9504206</v>
      </c>
      <c r="O128" s="12">
        <v>7188077</v>
      </c>
      <c r="P128" s="10">
        <v>10824509</v>
      </c>
      <c r="Q128" s="10">
        <v>4005985</v>
      </c>
      <c r="R128" s="12">
        <v>22018571</v>
      </c>
      <c r="S128" s="12">
        <v>18106235</v>
      </c>
      <c r="T128" s="10">
        <v>13087625</v>
      </c>
      <c r="U128" s="10">
        <v>14860637</v>
      </c>
      <c r="V128" s="10">
        <v>46054497</v>
      </c>
      <c r="W128" s="12">
        <v>85513507</v>
      </c>
      <c r="X128" s="12">
        <v>166291312</v>
      </c>
      <c r="Y128" s="10">
        <v>-80777805</v>
      </c>
      <c r="Z128" s="1">
        <v>-48.5761</v>
      </c>
      <c r="AA128" s="22">
        <v>166291313</v>
      </c>
    </row>
    <row r="129" spans="1:27" ht="12.75">
      <c r="A129" s="51" t="s">
        <v>58</v>
      </c>
      <c r="B129" s="49"/>
      <c r="C129" s="10">
        <v>583246246</v>
      </c>
      <c r="D129" s="11"/>
      <c r="E129" s="10">
        <v>820285506</v>
      </c>
      <c r="F129" s="12">
        <v>797594807</v>
      </c>
      <c r="G129" s="12">
        <v>-735808</v>
      </c>
      <c r="H129" s="10">
        <v>16493981</v>
      </c>
      <c r="I129" s="10">
        <v>1976101</v>
      </c>
      <c r="J129" s="12">
        <v>17734274</v>
      </c>
      <c r="K129" s="12">
        <v>10426253</v>
      </c>
      <c r="L129" s="10">
        <v>47680292</v>
      </c>
      <c r="M129" s="10">
        <v>32249768</v>
      </c>
      <c r="N129" s="12">
        <v>90356313</v>
      </c>
      <c r="O129" s="12">
        <v>123042867</v>
      </c>
      <c r="P129" s="10">
        <v>36868579</v>
      </c>
      <c r="Q129" s="10">
        <v>61178875</v>
      </c>
      <c r="R129" s="12">
        <v>221090321</v>
      </c>
      <c r="S129" s="12">
        <v>95352436</v>
      </c>
      <c r="T129" s="10">
        <v>41465492</v>
      </c>
      <c r="U129" s="10">
        <v>89543287</v>
      </c>
      <c r="V129" s="10">
        <v>226361215</v>
      </c>
      <c r="W129" s="12">
        <v>555542123</v>
      </c>
      <c r="X129" s="12">
        <v>797594807</v>
      </c>
      <c r="Y129" s="10">
        <v>-242052684</v>
      </c>
      <c r="Z129" s="1">
        <v>-30.3478</v>
      </c>
      <c r="AA129" s="22">
        <v>797594807</v>
      </c>
    </row>
    <row r="130" spans="1:27" ht="12.75">
      <c r="A130" s="50" t="s">
        <v>59</v>
      </c>
      <c r="B130" s="38"/>
      <c r="C130" s="10"/>
      <c r="D130" s="11"/>
      <c r="E130" s="10"/>
      <c r="F130" s="12"/>
      <c r="G130" s="12"/>
      <c r="H130" s="10"/>
      <c r="I130" s="10"/>
      <c r="J130" s="12"/>
      <c r="K130" s="12"/>
      <c r="L130" s="10"/>
      <c r="M130" s="10"/>
      <c r="N130" s="12"/>
      <c r="O130" s="12"/>
      <c r="P130" s="10"/>
      <c r="Q130" s="10"/>
      <c r="R130" s="12"/>
      <c r="S130" s="12"/>
      <c r="T130" s="10"/>
      <c r="U130" s="10"/>
      <c r="V130" s="10"/>
      <c r="W130" s="12"/>
      <c r="X130" s="12"/>
      <c r="Y130" s="10"/>
      <c r="Z130" s="1"/>
      <c r="AA130" s="22"/>
    </row>
    <row r="131" spans="1:27" ht="12.75">
      <c r="A131" s="50" t="s">
        <v>60</v>
      </c>
      <c r="B131" s="38"/>
      <c r="C131" s="16"/>
      <c r="D131" s="17"/>
      <c r="E131" s="16"/>
      <c r="F131" s="18"/>
      <c r="G131" s="18"/>
      <c r="H131" s="16"/>
      <c r="I131" s="16"/>
      <c r="J131" s="18"/>
      <c r="K131" s="18"/>
      <c r="L131" s="16"/>
      <c r="M131" s="16"/>
      <c r="N131" s="18"/>
      <c r="O131" s="18"/>
      <c r="P131" s="16"/>
      <c r="Q131" s="16"/>
      <c r="R131" s="18"/>
      <c r="S131" s="18"/>
      <c r="T131" s="16"/>
      <c r="U131" s="16"/>
      <c r="V131" s="16"/>
      <c r="W131" s="18"/>
      <c r="X131" s="18"/>
      <c r="Y131" s="16"/>
      <c r="Z131" s="3"/>
      <c r="AA131" s="24"/>
    </row>
    <row r="132" spans="1:27" ht="12.75">
      <c r="A132" s="53" t="s">
        <v>67</v>
      </c>
      <c r="B132" s="54"/>
      <c r="C132" s="55">
        <f aca="true" t="shared" si="24" ref="C132:Y132">+C5+C37+C69</f>
        <v>3493720938</v>
      </c>
      <c r="D132" s="56">
        <f t="shared" si="24"/>
        <v>0</v>
      </c>
      <c r="E132" s="55">
        <f t="shared" si="24"/>
        <v>8430911243</v>
      </c>
      <c r="F132" s="57">
        <f t="shared" si="24"/>
        <v>6768405495</v>
      </c>
      <c r="G132" s="57">
        <f t="shared" si="24"/>
        <v>-19613561</v>
      </c>
      <c r="H132" s="55">
        <f t="shared" si="24"/>
        <v>3924971</v>
      </c>
      <c r="I132" s="55">
        <f t="shared" si="24"/>
        <v>17207167</v>
      </c>
      <c r="J132" s="57">
        <f t="shared" si="24"/>
        <v>1518577</v>
      </c>
      <c r="K132" s="57">
        <f t="shared" si="24"/>
        <v>23138108</v>
      </c>
      <c r="L132" s="55">
        <f t="shared" si="24"/>
        <v>65265888</v>
      </c>
      <c r="M132" s="55">
        <f t="shared" si="24"/>
        <v>68326936</v>
      </c>
      <c r="N132" s="57">
        <f t="shared" si="24"/>
        <v>156730932</v>
      </c>
      <c r="O132" s="57">
        <f t="shared" si="24"/>
        <v>169927599</v>
      </c>
      <c r="P132" s="55">
        <f t="shared" si="24"/>
        <v>102076323</v>
      </c>
      <c r="Q132" s="55">
        <f t="shared" si="24"/>
        <v>87985543</v>
      </c>
      <c r="R132" s="57">
        <f t="shared" si="24"/>
        <v>359989465</v>
      </c>
      <c r="S132" s="57">
        <f t="shared" si="24"/>
        <v>252447671</v>
      </c>
      <c r="T132" s="55">
        <f t="shared" si="24"/>
        <v>281104805</v>
      </c>
      <c r="U132" s="55">
        <f t="shared" si="24"/>
        <v>247187475</v>
      </c>
      <c r="V132" s="55">
        <f t="shared" si="24"/>
        <v>780739951</v>
      </c>
      <c r="W132" s="57">
        <f t="shared" si="24"/>
        <v>1298978925</v>
      </c>
      <c r="X132" s="57">
        <f t="shared" si="24"/>
        <v>6768405552</v>
      </c>
      <c r="Y132" s="55">
        <f t="shared" si="24"/>
        <v>-5469426627</v>
      </c>
      <c r="Z132" s="58">
        <f>+IF(X132&lt;&gt;0,+(Y132/X132)*100,0)</f>
        <v>-80.80819899132428</v>
      </c>
      <c r="AA132" s="59">
        <f>+AA5+AA37+AA69</f>
        <v>6768405495</v>
      </c>
    </row>
    <row r="133" spans="1:27" ht="4.5" customHeight="1">
      <c r="A133" s="60"/>
      <c r="B133" s="38"/>
      <c r="C133" s="61"/>
      <c r="D133" s="62"/>
      <c r="E133" s="61"/>
      <c r="F133" s="63"/>
      <c r="G133" s="63"/>
      <c r="H133" s="61"/>
      <c r="I133" s="61"/>
      <c r="J133" s="63"/>
      <c r="K133" s="63"/>
      <c r="L133" s="61"/>
      <c r="M133" s="61"/>
      <c r="N133" s="63"/>
      <c r="O133" s="63"/>
      <c r="P133" s="61"/>
      <c r="Q133" s="61"/>
      <c r="R133" s="63"/>
      <c r="S133" s="63"/>
      <c r="T133" s="61"/>
      <c r="U133" s="61"/>
      <c r="V133" s="61"/>
      <c r="W133" s="63"/>
      <c r="X133" s="63"/>
      <c r="Y133" s="61"/>
      <c r="Z133" s="64"/>
      <c r="AA133" s="65"/>
    </row>
    <row r="134" spans="1:27" ht="12.75">
      <c r="A134" s="66" t="s">
        <v>68</v>
      </c>
      <c r="B134" s="38" t="s">
        <v>69</v>
      </c>
      <c r="C134" s="39">
        <f aca="true" t="shared" si="25" ref="C134:Y134">C144+C147+C148+C151+C154+C155+SUM(C158:C164)</f>
        <v>1050650081</v>
      </c>
      <c r="D134" s="40">
        <f t="shared" si="25"/>
        <v>0</v>
      </c>
      <c r="E134" s="39">
        <f t="shared" si="25"/>
        <v>4170377564</v>
      </c>
      <c r="F134" s="41">
        <f t="shared" si="25"/>
        <v>3949863855</v>
      </c>
      <c r="G134" s="41">
        <f t="shared" si="25"/>
        <v>46733049</v>
      </c>
      <c r="H134" s="39">
        <f t="shared" si="25"/>
        <v>55600866</v>
      </c>
      <c r="I134" s="39">
        <f t="shared" si="25"/>
        <v>74347387</v>
      </c>
      <c r="J134" s="41">
        <f t="shared" si="25"/>
        <v>176681302</v>
      </c>
      <c r="K134" s="41">
        <f t="shared" si="25"/>
        <v>97360189</v>
      </c>
      <c r="L134" s="39">
        <f t="shared" si="25"/>
        <v>116125547</v>
      </c>
      <c r="M134" s="39">
        <f t="shared" si="25"/>
        <v>109933321</v>
      </c>
      <c r="N134" s="41">
        <f t="shared" si="25"/>
        <v>323419057</v>
      </c>
      <c r="O134" s="41">
        <f t="shared" si="25"/>
        <v>66366883</v>
      </c>
      <c r="P134" s="39">
        <f t="shared" si="25"/>
        <v>37515783</v>
      </c>
      <c r="Q134" s="39">
        <f t="shared" si="25"/>
        <v>127989703</v>
      </c>
      <c r="R134" s="41">
        <f t="shared" si="25"/>
        <v>231872369</v>
      </c>
      <c r="S134" s="41">
        <f t="shared" si="25"/>
        <v>54967075</v>
      </c>
      <c r="T134" s="39">
        <f t="shared" si="25"/>
        <v>78305766</v>
      </c>
      <c r="U134" s="39">
        <f t="shared" si="25"/>
        <v>244793979</v>
      </c>
      <c r="V134" s="39">
        <f t="shared" si="25"/>
        <v>378066820</v>
      </c>
      <c r="W134" s="41">
        <f t="shared" si="25"/>
        <v>1110039548</v>
      </c>
      <c r="X134" s="41">
        <f t="shared" si="25"/>
        <v>3949863438</v>
      </c>
      <c r="Y134" s="39">
        <f t="shared" si="25"/>
        <v>-2839823890</v>
      </c>
      <c r="Z134" s="42">
        <f>+IF(X134&lt;&gt;0,+(Y134/X134)*100,0)</f>
        <v>-71.89676135836066</v>
      </c>
      <c r="AA134" s="43">
        <f>AA144+AA147+AA148+AA151+AA154+AA155+SUM(AA158:AA164)</f>
        <v>3949863855</v>
      </c>
    </row>
    <row r="135" spans="1:27" ht="12.75">
      <c r="A135" s="45" t="s">
        <v>33</v>
      </c>
      <c r="B135" s="46"/>
      <c r="C135" s="10">
        <v>579629</v>
      </c>
      <c r="D135" s="11"/>
      <c r="E135" s="10">
        <v>731139099</v>
      </c>
      <c r="F135" s="12">
        <v>582170802</v>
      </c>
      <c r="G135" s="12"/>
      <c r="H135" s="10"/>
      <c r="I135" s="10"/>
      <c r="J135" s="12"/>
      <c r="K135" s="12"/>
      <c r="L135" s="10"/>
      <c r="M135" s="10"/>
      <c r="N135" s="12"/>
      <c r="O135" s="12"/>
      <c r="P135" s="10"/>
      <c r="Q135" s="10"/>
      <c r="R135" s="12"/>
      <c r="S135" s="12"/>
      <c r="T135" s="10"/>
      <c r="U135" s="10"/>
      <c r="V135" s="10"/>
      <c r="W135" s="12"/>
      <c r="X135" s="12">
        <v>582170783</v>
      </c>
      <c r="Y135" s="10">
        <v>-582170783</v>
      </c>
      <c r="Z135" s="1">
        <v>-100</v>
      </c>
      <c r="AA135" s="22">
        <v>582170802</v>
      </c>
    </row>
    <row r="136" spans="1:27" ht="12.75">
      <c r="A136" s="45" t="s">
        <v>34</v>
      </c>
      <c r="B136" s="46"/>
      <c r="C136" s="10">
        <v>211095</v>
      </c>
      <c r="D136" s="11"/>
      <c r="E136" s="10">
        <v>91373244</v>
      </c>
      <c r="F136" s="12">
        <v>86870537</v>
      </c>
      <c r="G136" s="12"/>
      <c r="H136" s="10"/>
      <c r="I136" s="10">
        <v>1735</v>
      </c>
      <c r="J136" s="12">
        <v>1735</v>
      </c>
      <c r="K136" s="12">
        <v>96225</v>
      </c>
      <c r="L136" s="10"/>
      <c r="M136" s="10">
        <v>146770</v>
      </c>
      <c r="N136" s="12">
        <v>242995</v>
      </c>
      <c r="O136" s="12">
        <v>111150</v>
      </c>
      <c r="P136" s="10">
        <v>110150</v>
      </c>
      <c r="Q136" s="10">
        <v>272210</v>
      </c>
      <c r="R136" s="12">
        <v>493510</v>
      </c>
      <c r="S136" s="12"/>
      <c r="T136" s="10">
        <v>582556</v>
      </c>
      <c r="U136" s="10">
        <v>1541686</v>
      </c>
      <c r="V136" s="10">
        <v>2124242</v>
      </c>
      <c r="W136" s="12">
        <v>2862482</v>
      </c>
      <c r="X136" s="12">
        <v>86870525</v>
      </c>
      <c r="Y136" s="10">
        <v>-84008043</v>
      </c>
      <c r="Z136" s="1">
        <v>-96.7049</v>
      </c>
      <c r="AA136" s="22">
        <v>86870537</v>
      </c>
    </row>
    <row r="137" spans="1:27" ht="12.75">
      <c r="A137" s="45" t="s">
        <v>35</v>
      </c>
      <c r="B137" s="46"/>
      <c r="C137" s="10">
        <v>168658125</v>
      </c>
      <c r="D137" s="11"/>
      <c r="E137" s="10">
        <v>541437298</v>
      </c>
      <c r="F137" s="12">
        <v>541528769</v>
      </c>
      <c r="G137" s="12">
        <v>8307781</v>
      </c>
      <c r="H137" s="10">
        <v>10721536</v>
      </c>
      <c r="I137" s="10">
        <v>10099771</v>
      </c>
      <c r="J137" s="12">
        <v>29129088</v>
      </c>
      <c r="K137" s="12">
        <v>12630400</v>
      </c>
      <c r="L137" s="10">
        <v>12272189</v>
      </c>
      <c r="M137" s="10">
        <v>7164659</v>
      </c>
      <c r="N137" s="12">
        <v>32067248</v>
      </c>
      <c r="O137" s="12">
        <v>3974883</v>
      </c>
      <c r="P137" s="10">
        <v>1520359</v>
      </c>
      <c r="Q137" s="10">
        <v>11138330</v>
      </c>
      <c r="R137" s="12">
        <v>16633572</v>
      </c>
      <c r="S137" s="12">
        <v>5168900</v>
      </c>
      <c r="T137" s="10">
        <v>5630799</v>
      </c>
      <c r="U137" s="10">
        <v>13004933</v>
      </c>
      <c r="V137" s="10">
        <v>23804632</v>
      </c>
      <c r="W137" s="12">
        <v>101634540</v>
      </c>
      <c r="X137" s="12">
        <v>541528801</v>
      </c>
      <c r="Y137" s="10">
        <v>-439894261</v>
      </c>
      <c r="Z137" s="1">
        <v>-81.2319</v>
      </c>
      <c r="AA137" s="22">
        <v>541528769</v>
      </c>
    </row>
    <row r="138" spans="1:27" ht="12.75">
      <c r="A138" s="45" t="s">
        <v>36</v>
      </c>
      <c r="B138" s="46"/>
      <c r="C138" s="10">
        <v>152476247</v>
      </c>
      <c r="D138" s="11"/>
      <c r="E138" s="10">
        <v>289451450</v>
      </c>
      <c r="F138" s="12">
        <v>444644584</v>
      </c>
      <c r="G138" s="12">
        <v>4685580</v>
      </c>
      <c r="H138" s="10">
        <v>6989142</v>
      </c>
      <c r="I138" s="10">
        <v>13273471</v>
      </c>
      <c r="J138" s="12">
        <v>24948193</v>
      </c>
      <c r="K138" s="12">
        <v>12368499</v>
      </c>
      <c r="L138" s="10">
        <v>17192775</v>
      </c>
      <c r="M138" s="10">
        <v>13397093</v>
      </c>
      <c r="N138" s="12">
        <v>42958367</v>
      </c>
      <c r="O138" s="12">
        <v>4358427</v>
      </c>
      <c r="P138" s="10">
        <v>4604862</v>
      </c>
      <c r="Q138" s="10">
        <v>16787272</v>
      </c>
      <c r="R138" s="12">
        <v>25750561</v>
      </c>
      <c r="S138" s="12">
        <v>17026591</v>
      </c>
      <c r="T138" s="10">
        <v>19867861</v>
      </c>
      <c r="U138" s="10">
        <v>38385627</v>
      </c>
      <c r="V138" s="10">
        <v>75280079</v>
      </c>
      <c r="W138" s="12">
        <v>168937200</v>
      </c>
      <c r="X138" s="12">
        <v>444644532</v>
      </c>
      <c r="Y138" s="10">
        <v>-275707332</v>
      </c>
      <c r="Z138" s="1">
        <v>-62.0062</v>
      </c>
      <c r="AA138" s="22">
        <v>444644584</v>
      </c>
    </row>
    <row r="139" spans="1:27" ht="12.75">
      <c r="A139" s="45" t="s">
        <v>37</v>
      </c>
      <c r="B139" s="46"/>
      <c r="C139" s="10">
        <v>243928832</v>
      </c>
      <c r="D139" s="11"/>
      <c r="E139" s="10">
        <v>298005826</v>
      </c>
      <c r="F139" s="12">
        <v>343709144</v>
      </c>
      <c r="G139" s="12">
        <v>2744029</v>
      </c>
      <c r="H139" s="10">
        <v>3017422</v>
      </c>
      <c r="I139" s="10">
        <v>4055700</v>
      </c>
      <c r="J139" s="12">
        <v>9817151</v>
      </c>
      <c r="K139" s="12">
        <v>2816484</v>
      </c>
      <c r="L139" s="10">
        <v>4606057</v>
      </c>
      <c r="M139" s="10">
        <v>5042514</v>
      </c>
      <c r="N139" s="12">
        <v>12465055</v>
      </c>
      <c r="O139" s="12">
        <v>3296726</v>
      </c>
      <c r="P139" s="10">
        <v>4364235</v>
      </c>
      <c r="Q139" s="10">
        <v>6960697</v>
      </c>
      <c r="R139" s="12">
        <v>14621658</v>
      </c>
      <c r="S139" s="12">
        <v>4263720</v>
      </c>
      <c r="T139" s="10">
        <v>7489372</v>
      </c>
      <c r="U139" s="10">
        <v>19056435</v>
      </c>
      <c r="V139" s="10">
        <v>30809527</v>
      </c>
      <c r="W139" s="12">
        <v>67713391</v>
      </c>
      <c r="X139" s="12">
        <v>343709135</v>
      </c>
      <c r="Y139" s="10">
        <v>-275995744</v>
      </c>
      <c r="Z139" s="1">
        <v>-80.2992</v>
      </c>
      <c r="AA139" s="22">
        <v>343709144</v>
      </c>
    </row>
    <row r="140" spans="1:27" ht="12.75">
      <c r="A140" s="45" t="s">
        <v>38</v>
      </c>
      <c r="B140" s="46"/>
      <c r="C140" s="10">
        <v>2549937</v>
      </c>
      <c r="D140" s="11"/>
      <c r="E140" s="10">
        <v>6315556</v>
      </c>
      <c r="F140" s="12">
        <v>6311127</v>
      </c>
      <c r="G140" s="12">
        <v>475055</v>
      </c>
      <c r="H140" s="10">
        <v>638098</v>
      </c>
      <c r="I140" s="10">
        <v>718408</v>
      </c>
      <c r="J140" s="12">
        <v>1831561</v>
      </c>
      <c r="K140" s="12">
        <v>2114676</v>
      </c>
      <c r="L140" s="10">
        <v>446586</v>
      </c>
      <c r="M140" s="10">
        <v>744030</v>
      </c>
      <c r="N140" s="12">
        <v>3305292</v>
      </c>
      <c r="O140" s="12">
        <v>308146</v>
      </c>
      <c r="P140" s="10">
        <v>541217</v>
      </c>
      <c r="Q140" s="10">
        <v>874968</v>
      </c>
      <c r="R140" s="12">
        <v>1724331</v>
      </c>
      <c r="S140" s="12">
        <v>486866</v>
      </c>
      <c r="T140" s="10">
        <v>636301</v>
      </c>
      <c r="U140" s="10">
        <v>1814553</v>
      </c>
      <c r="V140" s="10">
        <v>2937720</v>
      </c>
      <c r="W140" s="12">
        <v>9798904</v>
      </c>
      <c r="X140" s="12">
        <v>6311129</v>
      </c>
      <c r="Y140" s="10">
        <v>3487775</v>
      </c>
      <c r="Z140" s="1">
        <v>55.2639</v>
      </c>
      <c r="AA140" s="22">
        <v>6311127</v>
      </c>
    </row>
    <row r="141" spans="1:27" ht="12.75">
      <c r="A141" s="45" t="s">
        <v>39</v>
      </c>
      <c r="B141" s="38"/>
      <c r="C141" s="10"/>
      <c r="D141" s="11"/>
      <c r="E141" s="10"/>
      <c r="F141" s="12"/>
      <c r="G141" s="12"/>
      <c r="H141" s="10"/>
      <c r="I141" s="10"/>
      <c r="J141" s="12"/>
      <c r="K141" s="12"/>
      <c r="L141" s="10"/>
      <c r="M141" s="10"/>
      <c r="N141" s="12"/>
      <c r="O141" s="12"/>
      <c r="P141" s="10"/>
      <c r="Q141" s="10"/>
      <c r="R141" s="12"/>
      <c r="S141" s="12"/>
      <c r="T141" s="10"/>
      <c r="U141" s="10"/>
      <c r="V141" s="10"/>
      <c r="W141" s="12"/>
      <c r="X141" s="12"/>
      <c r="Y141" s="10"/>
      <c r="Z141" s="1"/>
      <c r="AA141" s="22"/>
    </row>
    <row r="142" spans="1:27" ht="12.75">
      <c r="A142" s="45" t="s">
        <v>40</v>
      </c>
      <c r="B142" s="38"/>
      <c r="C142" s="13"/>
      <c r="D142" s="14"/>
      <c r="E142" s="13"/>
      <c r="F142" s="15"/>
      <c r="G142" s="15"/>
      <c r="H142" s="13"/>
      <c r="I142" s="13"/>
      <c r="J142" s="15"/>
      <c r="K142" s="15"/>
      <c r="L142" s="13"/>
      <c r="M142" s="13"/>
      <c r="N142" s="15"/>
      <c r="O142" s="15"/>
      <c r="P142" s="13"/>
      <c r="Q142" s="13"/>
      <c r="R142" s="15"/>
      <c r="S142" s="15"/>
      <c r="T142" s="13"/>
      <c r="U142" s="13"/>
      <c r="V142" s="13"/>
      <c r="W142" s="15"/>
      <c r="X142" s="15"/>
      <c r="Y142" s="13"/>
      <c r="Z142" s="2"/>
      <c r="AA142" s="23"/>
    </row>
    <row r="143" spans="1:27" ht="12.75">
      <c r="A143" s="45" t="s">
        <v>41</v>
      </c>
      <c r="B143" s="38"/>
      <c r="C143" s="16"/>
      <c r="D143" s="17"/>
      <c r="E143" s="16"/>
      <c r="F143" s="18"/>
      <c r="G143" s="18"/>
      <c r="H143" s="16"/>
      <c r="I143" s="16"/>
      <c r="J143" s="18"/>
      <c r="K143" s="18"/>
      <c r="L143" s="16"/>
      <c r="M143" s="16"/>
      <c r="N143" s="18"/>
      <c r="O143" s="18"/>
      <c r="P143" s="16"/>
      <c r="Q143" s="16"/>
      <c r="R143" s="18"/>
      <c r="S143" s="18"/>
      <c r="T143" s="16"/>
      <c r="U143" s="16"/>
      <c r="V143" s="16"/>
      <c r="W143" s="18"/>
      <c r="X143" s="18"/>
      <c r="Y143" s="16"/>
      <c r="Z143" s="3"/>
      <c r="AA143" s="24"/>
    </row>
    <row r="144" spans="1:27" ht="12.75">
      <c r="A144" s="47" t="s">
        <v>42</v>
      </c>
      <c r="B144" s="38"/>
      <c r="C144" s="10">
        <f aca="true" t="shared" si="26" ref="C144:Y144">SUM(C135:C143)</f>
        <v>568403865</v>
      </c>
      <c r="D144" s="11">
        <f t="shared" si="26"/>
        <v>0</v>
      </c>
      <c r="E144" s="10">
        <f t="shared" si="26"/>
        <v>1957722473</v>
      </c>
      <c r="F144" s="12">
        <f t="shared" si="26"/>
        <v>2005234963</v>
      </c>
      <c r="G144" s="12">
        <f t="shared" si="26"/>
        <v>16212445</v>
      </c>
      <c r="H144" s="10">
        <f t="shared" si="26"/>
        <v>21366198</v>
      </c>
      <c r="I144" s="10">
        <f t="shared" si="26"/>
        <v>28149085</v>
      </c>
      <c r="J144" s="12">
        <f t="shared" si="26"/>
        <v>65727728</v>
      </c>
      <c r="K144" s="12">
        <f t="shared" si="26"/>
        <v>30026284</v>
      </c>
      <c r="L144" s="10">
        <f t="shared" si="26"/>
        <v>34517607</v>
      </c>
      <c r="M144" s="10">
        <f t="shared" si="26"/>
        <v>26495066</v>
      </c>
      <c r="N144" s="12">
        <f t="shared" si="26"/>
        <v>91038957</v>
      </c>
      <c r="O144" s="12">
        <f t="shared" si="26"/>
        <v>12049332</v>
      </c>
      <c r="P144" s="10">
        <f t="shared" si="26"/>
        <v>11140823</v>
      </c>
      <c r="Q144" s="10">
        <f t="shared" si="26"/>
        <v>36033477</v>
      </c>
      <c r="R144" s="12">
        <f t="shared" si="26"/>
        <v>59223632</v>
      </c>
      <c r="S144" s="12">
        <f t="shared" si="26"/>
        <v>26946077</v>
      </c>
      <c r="T144" s="10">
        <f t="shared" si="26"/>
        <v>34206889</v>
      </c>
      <c r="U144" s="10">
        <f t="shared" si="26"/>
        <v>73803234</v>
      </c>
      <c r="V144" s="10">
        <f t="shared" si="26"/>
        <v>134956200</v>
      </c>
      <c r="W144" s="12">
        <f t="shared" si="26"/>
        <v>350946517</v>
      </c>
      <c r="X144" s="12">
        <f t="shared" si="26"/>
        <v>2005234905</v>
      </c>
      <c r="Y144" s="10">
        <f t="shared" si="26"/>
        <v>-1654288388</v>
      </c>
      <c r="Z144" s="1">
        <f>+IF(X144&lt;&gt;0,+(Y144/X144)*100,0)</f>
        <v>-82.49848353801721</v>
      </c>
      <c r="AA144" s="22">
        <f>SUM(AA135:AA143)</f>
        <v>2005234963</v>
      </c>
    </row>
    <row r="145" spans="1:27" ht="12.75">
      <c r="A145" s="48" t="s">
        <v>43</v>
      </c>
      <c r="B145" s="49"/>
      <c r="C145" s="10">
        <v>270136608</v>
      </c>
      <c r="D145" s="11"/>
      <c r="E145" s="10">
        <v>353385841</v>
      </c>
      <c r="F145" s="12">
        <v>410415597</v>
      </c>
      <c r="G145" s="12">
        <v>4375894</v>
      </c>
      <c r="H145" s="10">
        <v>12277998</v>
      </c>
      <c r="I145" s="10">
        <v>20246169</v>
      </c>
      <c r="J145" s="12">
        <v>36900061</v>
      </c>
      <c r="K145" s="12">
        <v>24825892</v>
      </c>
      <c r="L145" s="10">
        <v>44713818</v>
      </c>
      <c r="M145" s="10">
        <v>45147847</v>
      </c>
      <c r="N145" s="12">
        <v>114687557</v>
      </c>
      <c r="O145" s="12">
        <v>24236095</v>
      </c>
      <c r="P145" s="10">
        <v>13606432</v>
      </c>
      <c r="Q145" s="10">
        <v>56268447</v>
      </c>
      <c r="R145" s="12">
        <v>94110974</v>
      </c>
      <c r="S145" s="12">
        <v>11873409</v>
      </c>
      <c r="T145" s="10">
        <v>16555530</v>
      </c>
      <c r="U145" s="10">
        <v>121697623</v>
      </c>
      <c r="V145" s="10">
        <v>150126562</v>
      </c>
      <c r="W145" s="12">
        <v>395825154</v>
      </c>
      <c r="X145" s="12">
        <v>410415474</v>
      </c>
      <c r="Y145" s="10">
        <v>-14590320</v>
      </c>
      <c r="Z145" s="1">
        <v>-3.555</v>
      </c>
      <c r="AA145" s="22">
        <v>410415597</v>
      </c>
    </row>
    <row r="146" spans="1:27" ht="12.75">
      <c r="A146" s="48" t="s">
        <v>44</v>
      </c>
      <c r="B146" s="38"/>
      <c r="C146" s="16">
        <v>311125</v>
      </c>
      <c r="D146" s="17"/>
      <c r="E146" s="16">
        <v>82993903</v>
      </c>
      <c r="F146" s="18">
        <v>40515963</v>
      </c>
      <c r="G146" s="18"/>
      <c r="H146" s="16"/>
      <c r="I146" s="16">
        <v>4483</v>
      </c>
      <c r="J146" s="18">
        <v>4483</v>
      </c>
      <c r="K146" s="18">
        <v>186732</v>
      </c>
      <c r="L146" s="16"/>
      <c r="M146" s="16">
        <v>220854</v>
      </c>
      <c r="N146" s="18">
        <v>407586</v>
      </c>
      <c r="O146" s="18">
        <v>73303</v>
      </c>
      <c r="P146" s="16">
        <v>449244</v>
      </c>
      <c r="Q146" s="16">
        <v>260803</v>
      </c>
      <c r="R146" s="18">
        <v>783350</v>
      </c>
      <c r="S146" s="18">
        <v>237603</v>
      </c>
      <c r="T146" s="16">
        <v>27603</v>
      </c>
      <c r="U146" s="16">
        <v>920203</v>
      </c>
      <c r="V146" s="16">
        <v>1185409</v>
      </c>
      <c r="W146" s="18">
        <v>2380828</v>
      </c>
      <c r="X146" s="18">
        <v>40515931</v>
      </c>
      <c r="Y146" s="16">
        <v>-38135103</v>
      </c>
      <c r="Z146" s="3">
        <v>-94.1237</v>
      </c>
      <c r="AA146" s="24">
        <v>40515963</v>
      </c>
    </row>
    <row r="147" spans="1:27" ht="12.75">
      <c r="A147" s="47" t="s">
        <v>45</v>
      </c>
      <c r="B147" s="38"/>
      <c r="C147" s="19">
        <f aca="true" t="shared" si="27" ref="C147:Y147">SUM(C145:C146)</f>
        <v>270447733</v>
      </c>
      <c r="D147" s="20">
        <f t="shared" si="27"/>
        <v>0</v>
      </c>
      <c r="E147" s="19">
        <f t="shared" si="27"/>
        <v>436379744</v>
      </c>
      <c r="F147" s="21">
        <f t="shared" si="27"/>
        <v>450931560</v>
      </c>
      <c r="G147" s="21">
        <f t="shared" si="27"/>
        <v>4375894</v>
      </c>
      <c r="H147" s="19">
        <f t="shared" si="27"/>
        <v>12277998</v>
      </c>
      <c r="I147" s="19">
        <f t="shared" si="27"/>
        <v>20250652</v>
      </c>
      <c r="J147" s="21">
        <f t="shared" si="27"/>
        <v>36904544</v>
      </c>
      <c r="K147" s="21">
        <f t="shared" si="27"/>
        <v>25012624</v>
      </c>
      <c r="L147" s="19">
        <f t="shared" si="27"/>
        <v>44713818</v>
      </c>
      <c r="M147" s="19">
        <f t="shared" si="27"/>
        <v>45368701</v>
      </c>
      <c r="N147" s="21">
        <f t="shared" si="27"/>
        <v>115095143</v>
      </c>
      <c r="O147" s="21">
        <f t="shared" si="27"/>
        <v>24309398</v>
      </c>
      <c r="P147" s="19">
        <f t="shared" si="27"/>
        <v>14055676</v>
      </c>
      <c r="Q147" s="19">
        <f t="shared" si="27"/>
        <v>56529250</v>
      </c>
      <c r="R147" s="21">
        <f t="shared" si="27"/>
        <v>94894324</v>
      </c>
      <c r="S147" s="21">
        <f t="shared" si="27"/>
        <v>12111012</v>
      </c>
      <c r="T147" s="19">
        <f t="shared" si="27"/>
        <v>16583133</v>
      </c>
      <c r="U147" s="19">
        <f t="shared" si="27"/>
        <v>122617826</v>
      </c>
      <c r="V147" s="19">
        <f t="shared" si="27"/>
        <v>151311971</v>
      </c>
      <c r="W147" s="21">
        <f t="shared" si="27"/>
        <v>398205982</v>
      </c>
      <c r="X147" s="21">
        <f t="shared" si="27"/>
        <v>450931405</v>
      </c>
      <c r="Y147" s="19">
        <f t="shared" si="27"/>
        <v>-52725423</v>
      </c>
      <c r="Z147" s="4">
        <f>+IF(X147&lt;&gt;0,+(Y147/X147)*100,0)</f>
        <v>-11.692559536854613</v>
      </c>
      <c r="AA147" s="25">
        <f>SUM(AA145:AA146)</f>
        <v>450931560</v>
      </c>
    </row>
    <row r="148" spans="1:27" ht="12.75">
      <c r="A148" s="50" t="s">
        <v>91</v>
      </c>
      <c r="B148" s="38"/>
      <c r="C148" s="10"/>
      <c r="D148" s="11"/>
      <c r="E148" s="10">
        <v>6902394</v>
      </c>
      <c r="F148" s="12">
        <v>2515625</v>
      </c>
      <c r="G148" s="12"/>
      <c r="H148" s="10"/>
      <c r="I148" s="10"/>
      <c r="J148" s="12"/>
      <c r="K148" s="12"/>
      <c r="L148" s="10"/>
      <c r="M148" s="10"/>
      <c r="N148" s="12"/>
      <c r="O148" s="12"/>
      <c r="P148" s="10"/>
      <c r="Q148" s="10"/>
      <c r="R148" s="12"/>
      <c r="S148" s="12"/>
      <c r="T148" s="10"/>
      <c r="U148" s="10"/>
      <c r="V148" s="10"/>
      <c r="W148" s="12"/>
      <c r="X148" s="12">
        <v>2515624</v>
      </c>
      <c r="Y148" s="10">
        <v>-2515624</v>
      </c>
      <c r="Z148" s="1">
        <v>-100</v>
      </c>
      <c r="AA148" s="22">
        <v>2515625</v>
      </c>
    </row>
    <row r="149" spans="1:27" ht="12.75">
      <c r="A149" s="48" t="s">
        <v>46</v>
      </c>
      <c r="B149" s="38"/>
      <c r="C149" s="13">
        <v>11992774</v>
      </c>
      <c r="D149" s="14"/>
      <c r="E149" s="13"/>
      <c r="F149" s="15"/>
      <c r="G149" s="15"/>
      <c r="H149" s="13"/>
      <c r="I149" s="13"/>
      <c r="J149" s="15"/>
      <c r="K149" s="15"/>
      <c r="L149" s="13"/>
      <c r="M149" s="13"/>
      <c r="N149" s="15"/>
      <c r="O149" s="15"/>
      <c r="P149" s="13"/>
      <c r="Q149" s="13"/>
      <c r="R149" s="15"/>
      <c r="S149" s="15"/>
      <c r="T149" s="13"/>
      <c r="U149" s="13"/>
      <c r="V149" s="13"/>
      <c r="W149" s="15"/>
      <c r="X149" s="15"/>
      <c r="Y149" s="13"/>
      <c r="Z149" s="2"/>
      <c r="AA149" s="23"/>
    </row>
    <row r="150" spans="1:27" ht="12.75">
      <c r="A150" s="48" t="s">
        <v>47</v>
      </c>
      <c r="B150" s="38"/>
      <c r="C150" s="16"/>
      <c r="D150" s="17"/>
      <c r="E150" s="16">
        <v>22245777</v>
      </c>
      <c r="F150" s="18">
        <v>18091536</v>
      </c>
      <c r="G150" s="18"/>
      <c r="H150" s="16"/>
      <c r="I150" s="16"/>
      <c r="J150" s="18"/>
      <c r="K150" s="18"/>
      <c r="L150" s="16"/>
      <c r="M150" s="16"/>
      <c r="N150" s="18"/>
      <c r="O150" s="18"/>
      <c r="P150" s="16"/>
      <c r="Q150" s="16"/>
      <c r="R150" s="18"/>
      <c r="S150" s="18"/>
      <c r="T150" s="16"/>
      <c r="U150" s="16"/>
      <c r="V150" s="16"/>
      <c r="W150" s="18"/>
      <c r="X150" s="18">
        <v>18091536</v>
      </c>
      <c r="Y150" s="16">
        <v>-18091536</v>
      </c>
      <c r="Z150" s="3">
        <v>-100</v>
      </c>
      <c r="AA150" s="24">
        <v>18091536</v>
      </c>
    </row>
    <row r="151" spans="1:27" ht="12.75">
      <c r="A151" s="47" t="s">
        <v>48</v>
      </c>
      <c r="B151" s="38"/>
      <c r="C151" s="10">
        <f aca="true" t="shared" si="28" ref="C151:Y151">SUM(C149:C150)</f>
        <v>11992774</v>
      </c>
      <c r="D151" s="11">
        <f t="shared" si="28"/>
        <v>0</v>
      </c>
      <c r="E151" s="10">
        <f t="shared" si="28"/>
        <v>22245777</v>
      </c>
      <c r="F151" s="12">
        <f t="shared" si="28"/>
        <v>18091536</v>
      </c>
      <c r="G151" s="12">
        <f t="shared" si="28"/>
        <v>0</v>
      </c>
      <c r="H151" s="10">
        <f t="shared" si="28"/>
        <v>0</v>
      </c>
      <c r="I151" s="10">
        <f t="shared" si="28"/>
        <v>0</v>
      </c>
      <c r="J151" s="12">
        <f t="shared" si="28"/>
        <v>0</v>
      </c>
      <c r="K151" s="12">
        <f t="shared" si="28"/>
        <v>0</v>
      </c>
      <c r="L151" s="10">
        <f t="shared" si="28"/>
        <v>0</v>
      </c>
      <c r="M151" s="10">
        <f t="shared" si="28"/>
        <v>0</v>
      </c>
      <c r="N151" s="12">
        <f t="shared" si="28"/>
        <v>0</v>
      </c>
      <c r="O151" s="12">
        <f t="shared" si="28"/>
        <v>0</v>
      </c>
      <c r="P151" s="10">
        <f t="shared" si="28"/>
        <v>0</v>
      </c>
      <c r="Q151" s="10">
        <f t="shared" si="28"/>
        <v>0</v>
      </c>
      <c r="R151" s="12">
        <f t="shared" si="28"/>
        <v>0</v>
      </c>
      <c r="S151" s="12">
        <f t="shared" si="28"/>
        <v>0</v>
      </c>
      <c r="T151" s="10">
        <f t="shared" si="28"/>
        <v>0</v>
      </c>
      <c r="U151" s="10">
        <f t="shared" si="28"/>
        <v>0</v>
      </c>
      <c r="V151" s="10">
        <f t="shared" si="28"/>
        <v>0</v>
      </c>
      <c r="W151" s="12">
        <f t="shared" si="28"/>
        <v>0</v>
      </c>
      <c r="X151" s="12">
        <f t="shared" si="28"/>
        <v>18091536</v>
      </c>
      <c r="Y151" s="10">
        <f t="shared" si="28"/>
        <v>-18091536</v>
      </c>
      <c r="Z151" s="1">
        <f>+IF(X151&lt;&gt;0,+(Y151/X151)*100,0)</f>
        <v>-100</v>
      </c>
      <c r="AA151" s="22">
        <f>SUM(AA149:AA150)</f>
        <v>18091536</v>
      </c>
    </row>
    <row r="152" spans="1:27" ht="12.75">
      <c r="A152" s="48" t="s">
        <v>49</v>
      </c>
      <c r="B152" s="49"/>
      <c r="C152" s="10">
        <v>50587680</v>
      </c>
      <c r="D152" s="11"/>
      <c r="E152" s="10">
        <v>303881800</v>
      </c>
      <c r="F152" s="12">
        <v>251571295</v>
      </c>
      <c r="G152" s="12">
        <v>3139734</v>
      </c>
      <c r="H152" s="10">
        <v>94813</v>
      </c>
      <c r="I152" s="10">
        <v>3022166</v>
      </c>
      <c r="J152" s="12">
        <v>6256713</v>
      </c>
      <c r="K152" s="12">
        <v>5708478</v>
      </c>
      <c r="L152" s="10">
        <v>3009788</v>
      </c>
      <c r="M152" s="10">
        <v>10487633</v>
      </c>
      <c r="N152" s="12">
        <v>19205899</v>
      </c>
      <c r="O152" s="12">
        <v>2232590</v>
      </c>
      <c r="P152" s="10">
        <v>1584383</v>
      </c>
      <c r="Q152" s="10">
        <v>7193162</v>
      </c>
      <c r="R152" s="12">
        <v>11010135</v>
      </c>
      <c r="S152" s="12">
        <v>3039699</v>
      </c>
      <c r="T152" s="10">
        <v>2229944</v>
      </c>
      <c r="U152" s="10">
        <v>10835819</v>
      </c>
      <c r="V152" s="10">
        <v>16105462</v>
      </c>
      <c r="W152" s="12">
        <v>52578209</v>
      </c>
      <c r="X152" s="12">
        <v>251571382</v>
      </c>
      <c r="Y152" s="10">
        <v>-198993173</v>
      </c>
      <c r="Z152" s="1">
        <v>-79.1001</v>
      </c>
      <c r="AA152" s="22">
        <v>251571295</v>
      </c>
    </row>
    <row r="153" spans="1:27" ht="12.75">
      <c r="A153" s="48" t="s">
        <v>50</v>
      </c>
      <c r="B153" s="38"/>
      <c r="C153" s="16">
        <v>1855</v>
      </c>
      <c r="D153" s="17"/>
      <c r="E153" s="16">
        <v>2510130</v>
      </c>
      <c r="F153" s="18">
        <v>18633589</v>
      </c>
      <c r="G153" s="18"/>
      <c r="H153" s="16"/>
      <c r="I153" s="16"/>
      <c r="J153" s="18"/>
      <c r="K153" s="18"/>
      <c r="L153" s="16"/>
      <c r="M153" s="16"/>
      <c r="N153" s="18"/>
      <c r="O153" s="18"/>
      <c r="P153" s="16"/>
      <c r="Q153" s="16"/>
      <c r="R153" s="18"/>
      <c r="S153" s="18"/>
      <c r="T153" s="16"/>
      <c r="U153" s="16"/>
      <c r="V153" s="16"/>
      <c r="W153" s="18"/>
      <c r="X153" s="18">
        <v>18633585</v>
      </c>
      <c r="Y153" s="16">
        <v>-18633585</v>
      </c>
      <c r="Z153" s="3">
        <v>-100</v>
      </c>
      <c r="AA153" s="24">
        <v>18633589</v>
      </c>
    </row>
    <row r="154" spans="1:27" ht="12.75">
      <c r="A154" s="47" t="s">
        <v>92</v>
      </c>
      <c r="B154" s="38"/>
      <c r="C154" s="19">
        <f aca="true" t="shared" si="29" ref="C154:Y154">SUM(C152:C153)</f>
        <v>50589535</v>
      </c>
      <c r="D154" s="20">
        <f t="shared" si="29"/>
        <v>0</v>
      </c>
      <c r="E154" s="19">
        <f t="shared" si="29"/>
        <v>306391930</v>
      </c>
      <c r="F154" s="21">
        <f t="shared" si="29"/>
        <v>270204884</v>
      </c>
      <c r="G154" s="21">
        <f t="shared" si="29"/>
        <v>3139734</v>
      </c>
      <c r="H154" s="19">
        <f t="shared" si="29"/>
        <v>94813</v>
      </c>
      <c r="I154" s="19">
        <f t="shared" si="29"/>
        <v>3022166</v>
      </c>
      <c r="J154" s="21">
        <f t="shared" si="29"/>
        <v>6256713</v>
      </c>
      <c r="K154" s="21">
        <f t="shared" si="29"/>
        <v>5708478</v>
      </c>
      <c r="L154" s="19">
        <f t="shared" si="29"/>
        <v>3009788</v>
      </c>
      <c r="M154" s="19">
        <f t="shared" si="29"/>
        <v>10487633</v>
      </c>
      <c r="N154" s="21">
        <f t="shared" si="29"/>
        <v>19205899</v>
      </c>
      <c r="O154" s="21">
        <f t="shared" si="29"/>
        <v>2232590</v>
      </c>
      <c r="P154" s="19">
        <f t="shared" si="29"/>
        <v>1584383</v>
      </c>
      <c r="Q154" s="19">
        <f t="shared" si="29"/>
        <v>7193162</v>
      </c>
      <c r="R154" s="21">
        <f t="shared" si="29"/>
        <v>11010135</v>
      </c>
      <c r="S154" s="21">
        <f t="shared" si="29"/>
        <v>3039699</v>
      </c>
      <c r="T154" s="19">
        <f t="shared" si="29"/>
        <v>2229944</v>
      </c>
      <c r="U154" s="19">
        <f t="shared" si="29"/>
        <v>10835819</v>
      </c>
      <c r="V154" s="19">
        <f t="shared" si="29"/>
        <v>16105462</v>
      </c>
      <c r="W154" s="21">
        <f t="shared" si="29"/>
        <v>52578209</v>
      </c>
      <c r="X154" s="21">
        <f t="shared" si="29"/>
        <v>270204967</v>
      </c>
      <c r="Y154" s="19">
        <f t="shared" si="29"/>
        <v>-217626758</v>
      </c>
      <c r="Z154" s="4">
        <f>+IF(X154&lt;&gt;0,+(Y154/X154)*100,0)</f>
        <v>-80.54136103278961</v>
      </c>
      <c r="AA154" s="25">
        <f>SUM(AA152:AA153)</f>
        <v>270204884</v>
      </c>
    </row>
    <row r="155" spans="1:27" ht="12.75">
      <c r="A155" s="50" t="s">
        <v>51</v>
      </c>
      <c r="B155" s="38"/>
      <c r="C155" s="10"/>
      <c r="D155" s="11"/>
      <c r="E155" s="10"/>
      <c r="F155" s="12"/>
      <c r="G155" s="12"/>
      <c r="H155" s="10"/>
      <c r="I155" s="10"/>
      <c r="J155" s="12"/>
      <c r="K155" s="12"/>
      <c r="L155" s="10"/>
      <c r="M155" s="10"/>
      <c r="N155" s="12"/>
      <c r="O155" s="12"/>
      <c r="P155" s="10"/>
      <c r="Q155" s="10"/>
      <c r="R155" s="12"/>
      <c r="S155" s="12"/>
      <c r="T155" s="10"/>
      <c r="U155" s="10"/>
      <c r="V155" s="10"/>
      <c r="W155" s="12"/>
      <c r="X155" s="12"/>
      <c r="Y155" s="10"/>
      <c r="Z155" s="1"/>
      <c r="AA155" s="22"/>
    </row>
    <row r="156" spans="1:27" ht="12.75">
      <c r="A156" s="48" t="s">
        <v>52</v>
      </c>
      <c r="B156" s="38"/>
      <c r="C156" s="13"/>
      <c r="D156" s="14"/>
      <c r="E156" s="13"/>
      <c r="F156" s="15"/>
      <c r="G156" s="15"/>
      <c r="H156" s="13"/>
      <c r="I156" s="13"/>
      <c r="J156" s="15"/>
      <c r="K156" s="15"/>
      <c r="L156" s="13"/>
      <c r="M156" s="13"/>
      <c r="N156" s="15"/>
      <c r="O156" s="15"/>
      <c r="P156" s="13"/>
      <c r="Q156" s="13"/>
      <c r="R156" s="15"/>
      <c r="S156" s="15"/>
      <c r="T156" s="13"/>
      <c r="U156" s="13"/>
      <c r="V156" s="13"/>
      <c r="W156" s="15"/>
      <c r="X156" s="15"/>
      <c r="Y156" s="13"/>
      <c r="Z156" s="2"/>
      <c r="AA156" s="23"/>
    </row>
    <row r="157" spans="1:27" ht="12.75">
      <c r="A157" s="48" t="s">
        <v>53</v>
      </c>
      <c r="B157" s="38"/>
      <c r="C157" s="16"/>
      <c r="D157" s="17"/>
      <c r="E157" s="16"/>
      <c r="F157" s="18"/>
      <c r="G157" s="18"/>
      <c r="H157" s="16"/>
      <c r="I157" s="16"/>
      <c r="J157" s="18"/>
      <c r="K157" s="18"/>
      <c r="L157" s="16"/>
      <c r="M157" s="16"/>
      <c r="N157" s="18"/>
      <c r="O157" s="18"/>
      <c r="P157" s="16"/>
      <c r="Q157" s="16"/>
      <c r="R157" s="18"/>
      <c r="S157" s="18"/>
      <c r="T157" s="16"/>
      <c r="U157" s="16"/>
      <c r="V157" s="16"/>
      <c r="W157" s="18"/>
      <c r="X157" s="18"/>
      <c r="Y157" s="16"/>
      <c r="Z157" s="3"/>
      <c r="AA157" s="24"/>
    </row>
    <row r="158" spans="1:27" ht="12.75">
      <c r="A158" s="47" t="s">
        <v>54</v>
      </c>
      <c r="B158" s="38"/>
      <c r="C158" s="10">
        <f aca="true" t="shared" si="30" ref="C158:Y158">SUM(C156:C157)</f>
        <v>0</v>
      </c>
      <c r="D158" s="11">
        <f t="shared" si="30"/>
        <v>0</v>
      </c>
      <c r="E158" s="10">
        <f t="shared" si="30"/>
        <v>0</v>
      </c>
      <c r="F158" s="12">
        <f t="shared" si="30"/>
        <v>0</v>
      </c>
      <c r="G158" s="12">
        <f t="shared" si="30"/>
        <v>0</v>
      </c>
      <c r="H158" s="10">
        <f t="shared" si="30"/>
        <v>0</v>
      </c>
      <c r="I158" s="10">
        <f t="shared" si="30"/>
        <v>0</v>
      </c>
      <c r="J158" s="12">
        <f t="shared" si="30"/>
        <v>0</v>
      </c>
      <c r="K158" s="12">
        <f t="shared" si="30"/>
        <v>0</v>
      </c>
      <c r="L158" s="10">
        <f t="shared" si="30"/>
        <v>0</v>
      </c>
      <c r="M158" s="10">
        <f t="shared" si="30"/>
        <v>0</v>
      </c>
      <c r="N158" s="12">
        <f t="shared" si="30"/>
        <v>0</v>
      </c>
      <c r="O158" s="12">
        <f t="shared" si="30"/>
        <v>0</v>
      </c>
      <c r="P158" s="10">
        <f t="shared" si="30"/>
        <v>0</v>
      </c>
      <c r="Q158" s="10">
        <f t="shared" si="30"/>
        <v>0</v>
      </c>
      <c r="R158" s="12">
        <f t="shared" si="30"/>
        <v>0</v>
      </c>
      <c r="S158" s="12">
        <f t="shared" si="30"/>
        <v>0</v>
      </c>
      <c r="T158" s="10">
        <f t="shared" si="30"/>
        <v>0</v>
      </c>
      <c r="U158" s="10">
        <f t="shared" si="30"/>
        <v>0</v>
      </c>
      <c r="V158" s="10">
        <f t="shared" si="30"/>
        <v>0</v>
      </c>
      <c r="W158" s="12">
        <f t="shared" si="30"/>
        <v>0</v>
      </c>
      <c r="X158" s="12">
        <f t="shared" si="30"/>
        <v>0</v>
      </c>
      <c r="Y158" s="10">
        <f t="shared" si="30"/>
        <v>0</v>
      </c>
      <c r="Z158" s="1">
        <f>+IF(X158&lt;&gt;0,+(Y158/X158)*100,0)</f>
        <v>0</v>
      </c>
      <c r="AA158" s="22">
        <f>SUM(AA156:AA157)</f>
        <v>0</v>
      </c>
    </row>
    <row r="159" spans="1:27" ht="12.75">
      <c r="A159" s="51" t="s">
        <v>55</v>
      </c>
      <c r="B159" s="38"/>
      <c r="C159" s="13">
        <v>51588326</v>
      </c>
      <c r="D159" s="14"/>
      <c r="E159" s="13">
        <v>409768758</v>
      </c>
      <c r="F159" s="15">
        <v>363009607</v>
      </c>
      <c r="G159" s="15">
        <v>2961741</v>
      </c>
      <c r="H159" s="13">
        <v>1106946</v>
      </c>
      <c r="I159" s="13">
        <v>1157829</v>
      </c>
      <c r="J159" s="15">
        <v>5226516</v>
      </c>
      <c r="K159" s="15">
        <v>2913534</v>
      </c>
      <c r="L159" s="13">
        <v>1987323</v>
      </c>
      <c r="M159" s="13">
        <v>2077988</v>
      </c>
      <c r="N159" s="15">
        <v>6978845</v>
      </c>
      <c r="O159" s="15">
        <v>14678906</v>
      </c>
      <c r="P159" s="13">
        <v>2521997</v>
      </c>
      <c r="Q159" s="13">
        <v>2566759</v>
      </c>
      <c r="R159" s="15">
        <v>19767662</v>
      </c>
      <c r="S159" s="15">
        <v>67050</v>
      </c>
      <c r="T159" s="13">
        <v>3053327</v>
      </c>
      <c r="U159" s="13">
        <v>7759485</v>
      </c>
      <c r="V159" s="13">
        <v>10879862</v>
      </c>
      <c r="W159" s="15">
        <v>42852885</v>
      </c>
      <c r="X159" s="15">
        <v>363009574</v>
      </c>
      <c r="Y159" s="13">
        <v>-320156689</v>
      </c>
      <c r="Z159" s="2">
        <v>-88.1951</v>
      </c>
      <c r="AA159" s="23">
        <v>363009607</v>
      </c>
    </row>
    <row r="160" spans="1:27" ht="12.75">
      <c r="A160" s="50" t="s">
        <v>56</v>
      </c>
      <c r="B160" s="38"/>
      <c r="C160" s="10">
        <v>-184335</v>
      </c>
      <c r="D160" s="11"/>
      <c r="E160" s="10">
        <v>231302689</v>
      </c>
      <c r="F160" s="12">
        <v>159700308</v>
      </c>
      <c r="G160" s="12"/>
      <c r="H160" s="10">
        <v>108</v>
      </c>
      <c r="I160" s="10"/>
      <c r="J160" s="12">
        <v>108</v>
      </c>
      <c r="K160" s="12">
        <v>19233</v>
      </c>
      <c r="L160" s="10"/>
      <c r="M160" s="10">
        <v>37154</v>
      </c>
      <c r="N160" s="12">
        <v>56387</v>
      </c>
      <c r="O160" s="12"/>
      <c r="P160" s="10"/>
      <c r="Q160" s="10">
        <v>8265</v>
      </c>
      <c r="R160" s="12">
        <v>8265</v>
      </c>
      <c r="S160" s="12"/>
      <c r="T160" s="10"/>
      <c r="U160" s="10"/>
      <c r="V160" s="10"/>
      <c r="W160" s="12">
        <v>64760</v>
      </c>
      <c r="X160" s="12">
        <v>159700331</v>
      </c>
      <c r="Y160" s="10">
        <v>-159635571</v>
      </c>
      <c r="Z160" s="1">
        <v>-99.9594</v>
      </c>
      <c r="AA160" s="22">
        <v>159700308</v>
      </c>
    </row>
    <row r="161" spans="1:27" ht="12.75">
      <c r="A161" s="50" t="s">
        <v>57</v>
      </c>
      <c r="B161" s="38"/>
      <c r="C161" s="10"/>
      <c r="D161" s="11"/>
      <c r="E161" s="10">
        <v>352339419</v>
      </c>
      <c r="F161" s="12">
        <v>264895107</v>
      </c>
      <c r="G161" s="12"/>
      <c r="H161" s="10"/>
      <c r="I161" s="10"/>
      <c r="J161" s="12"/>
      <c r="K161" s="12"/>
      <c r="L161" s="10"/>
      <c r="M161" s="10"/>
      <c r="N161" s="12"/>
      <c r="O161" s="12"/>
      <c r="P161" s="10"/>
      <c r="Q161" s="10"/>
      <c r="R161" s="12"/>
      <c r="S161" s="12"/>
      <c r="T161" s="10"/>
      <c r="U161" s="10"/>
      <c r="V161" s="10"/>
      <c r="W161" s="12"/>
      <c r="X161" s="12">
        <v>264894932</v>
      </c>
      <c r="Y161" s="10">
        <v>-264894932</v>
      </c>
      <c r="Z161" s="1">
        <v>-100</v>
      </c>
      <c r="AA161" s="22">
        <v>264895107</v>
      </c>
    </row>
    <row r="162" spans="1:27" ht="12.75">
      <c r="A162" s="51" t="s">
        <v>58</v>
      </c>
      <c r="B162" s="49"/>
      <c r="C162" s="10">
        <v>97812183</v>
      </c>
      <c r="D162" s="11"/>
      <c r="E162" s="10">
        <v>447324380</v>
      </c>
      <c r="F162" s="12">
        <v>415280265</v>
      </c>
      <c r="G162" s="12">
        <v>20043235</v>
      </c>
      <c r="H162" s="10">
        <v>20754803</v>
      </c>
      <c r="I162" s="10">
        <v>21767655</v>
      </c>
      <c r="J162" s="12">
        <v>62565693</v>
      </c>
      <c r="K162" s="12">
        <v>33680036</v>
      </c>
      <c r="L162" s="10">
        <v>31897011</v>
      </c>
      <c r="M162" s="10">
        <v>25466779</v>
      </c>
      <c r="N162" s="12">
        <v>91043826</v>
      </c>
      <c r="O162" s="12">
        <v>13096657</v>
      </c>
      <c r="P162" s="10">
        <v>8212904</v>
      </c>
      <c r="Q162" s="10">
        <v>25658790</v>
      </c>
      <c r="R162" s="12">
        <v>46968351</v>
      </c>
      <c r="S162" s="12">
        <v>12803237</v>
      </c>
      <c r="T162" s="10">
        <v>22232473</v>
      </c>
      <c r="U162" s="10">
        <v>29777615</v>
      </c>
      <c r="V162" s="10">
        <v>64813325</v>
      </c>
      <c r="W162" s="12">
        <v>265391195</v>
      </c>
      <c r="X162" s="12">
        <v>415280164</v>
      </c>
      <c r="Y162" s="10">
        <v>-149888969</v>
      </c>
      <c r="Z162" s="1">
        <v>-36.0935</v>
      </c>
      <c r="AA162" s="22">
        <v>415280265</v>
      </c>
    </row>
    <row r="163" spans="1:27" ht="12.75">
      <c r="A163" s="50" t="s">
        <v>59</v>
      </c>
      <c r="B163" s="38"/>
      <c r="C163" s="10"/>
      <c r="D163" s="11"/>
      <c r="E163" s="10"/>
      <c r="F163" s="12"/>
      <c r="G163" s="12"/>
      <c r="H163" s="10"/>
      <c r="I163" s="10"/>
      <c r="J163" s="12"/>
      <c r="K163" s="12"/>
      <c r="L163" s="10"/>
      <c r="M163" s="10"/>
      <c r="N163" s="12"/>
      <c r="O163" s="12"/>
      <c r="P163" s="10"/>
      <c r="Q163" s="10"/>
      <c r="R163" s="12"/>
      <c r="S163" s="12"/>
      <c r="T163" s="10"/>
      <c r="U163" s="10"/>
      <c r="V163" s="10"/>
      <c r="W163" s="12"/>
      <c r="X163" s="12"/>
      <c r="Y163" s="10"/>
      <c r="Z163" s="1"/>
      <c r="AA163" s="22"/>
    </row>
    <row r="164" spans="1:27" ht="12.75">
      <c r="A164" s="50" t="s">
        <v>60</v>
      </c>
      <c r="B164" s="38"/>
      <c r="C164" s="16"/>
      <c r="D164" s="17"/>
      <c r="E164" s="16"/>
      <c r="F164" s="18"/>
      <c r="G164" s="18"/>
      <c r="H164" s="16"/>
      <c r="I164" s="16"/>
      <c r="J164" s="18"/>
      <c r="K164" s="18"/>
      <c r="L164" s="16"/>
      <c r="M164" s="16"/>
      <c r="N164" s="18"/>
      <c r="O164" s="18"/>
      <c r="P164" s="16"/>
      <c r="Q164" s="16"/>
      <c r="R164" s="18"/>
      <c r="S164" s="18"/>
      <c r="T164" s="16"/>
      <c r="U164" s="16"/>
      <c r="V164" s="16"/>
      <c r="W164" s="18"/>
      <c r="X164" s="18"/>
      <c r="Y164" s="16"/>
      <c r="Z164" s="3"/>
      <c r="AA164" s="24"/>
    </row>
    <row r="165" spans="1:27" ht="4.5" customHeight="1">
      <c r="A165" s="67"/>
      <c r="B165" s="38"/>
      <c r="C165" s="10"/>
      <c r="D165" s="11"/>
      <c r="E165" s="10"/>
      <c r="F165" s="12"/>
      <c r="G165" s="12"/>
      <c r="H165" s="10"/>
      <c r="I165" s="10"/>
      <c r="J165" s="12"/>
      <c r="K165" s="12"/>
      <c r="L165" s="10"/>
      <c r="M165" s="10"/>
      <c r="N165" s="12"/>
      <c r="O165" s="12"/>
      <c r="P165" s="10"/>
      <c r="Q165" s="10"/>
      <c r="R165" s="12"/>
      <c r="S165" s="12"/>
      <c r="T165" s="10"/>
      <c r="U165" s="10"/>
      <c r="V165" s="10"/>
      <c r="W165" s="12"/>
      <c r="X165" s="12"/>
      <c r="Y165" s="10"/>
      <c r="Z165" s="1"/>
      <c r="AA165" s="22"/>
    </row>
    <row r="166" spans="1:27" ht="12.75">
      <c r="A166" s="37" t="s">
        <v>70</v>
      </c>
      <c r="B166" s="38"/>
      <c r="C166" s="39"/>
      <c r="D166" s="40"/>
      <c r="E166" s="39"/>
      <c r="F166" s="41"/>
      <c r="G166" s="41"/>
      <c r="H166" s="39"/>
      <c r="I166" s="39"/>
      <c r="J166" s="41"/>
      <c r="K166" s="41"/>
      <c r="L166" s="39"/>
      <c r="M166" s="39"/>
      <c r="N166" s="41"/>
      <c r="O166" s="41"/>
      <c r="P166" s="39"/>
      <c r="Q166" s="39"/>
      <c r="R166" s="41"/>
      <c r="S166" s="41"/>
      <c r="T166" s="39"/>
      <c r="U166" s="39"/>
      <c r="V166" s="39"/>
      <c r="W166" s="41"/>
      <c r="X166" s="41"/>
      <c r="Y166" s="39"/>
      <c r="Z166" s="42"/>
      <c r="AA166" s="43"/>
    </row>
    <row r="167" spans="1:27" ht="12.75">
      <c r="A167" s="68" t="s">
        <v>71</v>
      </c>
      <c r="B167" s="46"/>
      <c r="C167" s="10"/>
      <c r="D167" s="11"/>
      <c r="E167" s="10"/>
      <c r="F167" s="12"/>
      <c r="G167" s="12"/>
      <c r="H167" s="10"/>
      <c r="I167" s="10"/>
      <c r="J167" s="12"/>
      <c r="K167" s="12"/>
      <c r="L167" s="10"/>
      <c r="M167" s="10"/>
      <c r="N167" s="12"/>
      <c r="O167" s="12"/>
      <c r="P167" s="10"/>
      <c r="Q167" s="10"/>
      <c r="R167" s="12"/>
      <c r="S167" s="12"/>
      <c r="T167" s="10"/>
      <c r="U167" s="10"/>
      <c r="V167" s="10"/>
      <c r="W167" s="12"/>
      <c r="X167" s="12"/>
      <c r="Y167" s="10"/>
      <c r="Z167" s="1"/>
      <c r="AA167" s="22"/>
    </row>
    <row r="168" spans="1:27" ht="12.75">
      <c r="A168" s="68" t="s">
        <v>72</v>
      </c>
      <c r="B168" s="46"/>
      <c r="C168" s="10">
        <v>82611656</v>
      </c>
      <c r="D168" s="11"/>
      <c r="E168" s="10">
        <v>1608190773</v>
      </c>
      <c r="F168" s="12">
        <v>1560051147</v>
      </c>
      <c r="G168" s="12">
        <v>14572675</v>
      </c>
      <c r="H168" s="10">
        <v>15207683</v>
      </c>
      <c r="I168" s="10">
        <v>13133952</v>
      </c>
      <c r="J168" s="12">
        <v>42914310</v>
      </c>
      <c r="K168" s="12">
        <v>16027844</v>
      </c>
      <c r="L168" s="10">
        <v>14520572</v>
      </c>
      <c r="M168" s="10">
        <v>7923794</v>
      </c>
      <c r="N168" s="12">
        <v>38472210</v>
      </c>
      <c r="O168" s="12">
        <v>4495020</v>
      </c>
      <c r="P168" s="10">
        <v>3131492</v>
      </c>
      <c r="Q168" s="10">
        <v>8121933</v>
      </c>
      <c r="R168" s="12">
        <v>15748445</v>
      </c>
      <c r="S168" s="12">
        <v>4104714</v>
      </c>
      <c r="T168" s="10">
        <v>9739845</v>
      </c>
      <c r="U168" s="10">
        <v>17340084</v>
      </c>
      <c r="V168" s="10">
        <v>31184643</v>
      </c>
      <c r="W168" s="12">
        <v>128319608</v>
      </c>
      <c r="X168" s="12">
        <v>1560050475</v>
      </c>
      <c r="Y168" s="10">
        <v>-1431730867</v>
      </c>
      <c r="Z168" s="1">
        <v>-91.7747</v>
      </c>
      <c r="AA168" s="22">
        <v>1560051147</v>
      </c>
    </row>
    <row r="169" spans="1:27" ht="12.75">
      <c r="A169" s="68" t="s">
        <v>73</v>
      </c>
      <c r="B169" s="46"/>
      <c r="C169" s="10">
        <v>952765810</v>
      </c>
      <c r="D169" s="11"/>
      <c r="E169" s="10">
        <v>2506375576</v>
      </c>
      <c r="F169" s="12">
        <v>2326628569</v>
      </c>
      <c r="G169" s="12">
        <v>31983594</v>
      </c>
      <c r="H169" s="10">
        <v>39728598</v>
      </c>
      <c r="I169" s="10">
        <v>61007367</v>
      </c>
      <c r="J169" s="12">
        <v>132719559</v>
      </c>
      <c r="K169" s="12">
        <v>81130207</v>
      </c>
      <c r="L169" s="10">
        <v>96429747</v>
      </c>
      <c r="M169" s="10">
        <v>101487512</v>
      </c>
      <c r="N169" s="12">
        <v>279047466</v>
      </c>
      <c r="O169" s="12">
        <v>58932438</v>
      </c>
      <c r="P169" s="10">
        <v>35448460</v>
      </c>
      <c r="Q169" s="10">
        <v>119148433</v>
      </c>
      <c r="R169" s="12">
        <v>213529331</v>
      </c>
      <c r="S169" s="12">
        <v>50660235</v>
      </c>
      <c r="T169" s="10">
        <v>68385913</v>
      </c>
      <c r="U169" s="10">
        <v>222417471</v>
      </c>
      <c r="V169" s="10">
        <v>341463619</v>
      </c>
      <c r="W169" s="12">
        <v>966759975</v>
      </c>
      <c r="X169" s="12">
        <v>2326628823</v>
      </c>
      <c r="Y169" s="10">
        <v>-1359868848</v>
      </c>
      <c r="Z169" s="1">
        <v>-58.448</v>
      </c>
      <c r="AA169" s="22">
        <v>2326628569</v>
      </c>
    </row>
    <row r="170" spans="1:27" ht="12.75">
      <c r="A170" s="68" t="s">
        <v>74</v>
      </c>
      <c r="B170" s="46"/>
      <c r="C170" s="10">
        <v>15272615</v>
      </c>
      <c r="D170" s="11"/>
      <c r="E170" s="10">
        <v>55811215</v>
      </c>
      <c r="F170" s="12">
        <v>63184139</v>
      </c>
      <c r="G170" s="12">
        <v>176780</v>
      </c>
      <c r="H170" s="10">
        <v>664585</v>
      </c>
      <c r="I170" s="10">
        <v>206068</v>
      </c>
      <c r="J170" s="12">
        <v>1047433</v>
      </c>
      <c r="K170" s="12">
        <v>202138</v>
      </c>
      <c r="L170" s="10">
        <v>5175228</v>
      </c>
      <c r="M170" s="10">
        <v>522015</v>
      </c>
      <c r="N170" s="12">
        <v>5899381</v>
      </c>
      <c r="O170" s="12">
        <v>2939425</v>
      </c>
      <c r="P170" s="10">
        <v>-1064169</v>
      </c>
      <c r="Q170" s="10">
        <v>719337</v>
      </c>
      <c r="R170" s="12">
        <v>2594593</v>
      </c>
      <c r="S170" s="12">
        <v>202126</v>
      </c>
      <c r="T170" s="10">
        <v>180008</v>
      </c>
      <c r="U170" s="10">
        <v>5036424</v>
      </c>
      <c r="V170" s="10">
        <v>5418558</v>
      </c>
      <c r="W170" s="12">
        <v>14959965</v>
      </c>
      <c r="X170" s="12">
        <v>63184140</v>
      </c>
      <c r="Y170" s="10">
        <v>-48224175</v>
      </c>
      <c r="Z170" s="1">
        <v>-76.3232</v>
      </c>
      <c r="AA170" s="22">
        <v>63184139</v>
      </c>
    </row>
    <row r="171" spans="1:27" ht="12.75">
      <c r="A171" s="69" t="s">
        <v>75</v>
      </c>
      <c r="B171" s="54"/>
      <c r="C171" s="55">
        <f aca="true" t="shared" si="31" ref="C171:Y171">SUM(C167:C170)</f>
        <v>1050650081</v>
      </c>
      <c r="D171" s="56">
        <f t="shared" si="31"/>
        <v>0</v>
      </c>
      <c r="E171" s="55">
        <f t="shared" si="31"/>
        <v>4170377564</v>
      </c>
      <c r="F171" s="57">
        <f t="shared" si="31"/>
        <v>3949863855</v>
      </c>
      <c r="G171" s="57">
        <f t="shared" si="31"/>
        <v>46733049</v>
      </c>
      <c r="H171" s="55">
        <f t="shared" si="31"/>
        <v>55600866</v>
      </c>
      <c r="I171" s="55">
        <f t="shared" si="31"/>
        <v>74347387</v>
      </c>
      <c r="J171" s="57">
        <f t="shared" si="31"/>
        <v>176681302</v>
      </c>
      <c r="K171" s="57">
        <f t="shared" si="31"/>
        <v>97360189</v>
      </c>
      <c r="L171" s="55">
        <f t="shared" si="31"/>
        <v>116125547</v>
      </c>
      <c r="M171" s="55">
        <f t="shared" si="31"/>
        <v>109933321</v>
      </c>
      <c r="N171" s="57">
        <f t="shared" si="31"/>
        <v>323419057</v>
      </c>
      <c r="O171" s="57">
        <f t="shared" si="31"/>
        <v>66366883</v>
      </c>
      <c r="P171" s="55">
        <f t="shared" si="31"/>
        <v>37515783</v>
      </c>
      <c r="Q171" s="55">
        <f t="shared" si="31"/>
        <v>127989703</v>
      </c>
      <c r="R171" s="57">
        <f t="shared" si="31"/>
        <v>231872369</v>
      </c>
      <c r="S171" s="57">
        <f t="shared" si="31"/>
        <v>54967075</v>
      </c>
      <c r="T171" s="55">
        <f t="shared" si="31"/>
        <v>78305766</v>
      </c>
      <c r="U171" s="55">
        <f t="shared" si="31"/>
        <v>244793979</v>
      </c>
      <c r="V171" s="55">
        <f t="shared" si="31"/>
        <v>378066820</v>
      </c>
      <c r="W171" s="57">
        <f t="shared" si="31"/>
        <v>1110039548</v>
      </c>
      <c r="X171" s="57">
        <f t="shared" si="31"/>
        <v>3949863438</v>
      </c>
      <c r="Y171" s="55">
        <f t="shared" si="31"/>
        <v>-2839823890</v>
      </c>
      <c r="Z171" s="58">
        <f>+IF(X171&lt;&gt;0,+(Y171/X171)*100,0)</f>
        <v>-71.89676135836066</v>
      </c>
      <c r="AA171" s="59">
        <f>SUM(AA167:AA170)</f>
        <v>3949863855</v>
      </c>
    </row>
    <row r="172" spans="1:27" ht="12.75">
      <c r="A172" s="70"/>
      <c r="B172" s="71"/>
      <c r="C172" s="72"/>
      <c r="D172" s="73"/>
      <c r="E172" s="72"/>
      <c r="F172" s="74"/>
      <c r="G172" s="74"/>
      <c r="H172" s="72"/>
      <c r="I172" s="72"/>
      <c r="J172" s="74"/>
      <c r="K172" s="74"/>
      <c r="L172" s="72"/>
      <c r="M172" s="72"/>
      <c r="N172" s="74"/>
      <c r="O172" s="74"/>
      <c r="P172" s="72"/>
      <c r="Q172" s="72"/>
      <c r="R172" s="74"/>
      <c r="S172" s="74"/>
      <c r="T172" s="72"/>
      <c r="U172" s="72"/>
      <c r="V172" s="72"/>
      <c r="W172" s="74"/>
      <c r="X172" s="74"/>
      <c r="Y172" s="72"/>
      <c r="Z172" s="72"/>
      <c r="AA172" s="75"/>
    </row>
    <row r="173" spans="1:27" ht="12.75">
      <c r="A173" s="5" t="s">
        <v>84</v>
      </c>
      <c r="B173" s="6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2.75">
      <c r="A174" s="8" t="s">
        <v>85</v>
      </c>
      <c r="B174" s="6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2.75">
      <c r="A175" s="8" t="s">
        <v>86</v>
      </c>
      <c r="B175" s="6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2.75">
      <c r="A176" s="8" t="s">
        <v>87</v>
      </c>
      <c r="B176" s="6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2.75">
      <c r="A177" s="9" t="s">
        <v>88</v>
      </c>
      <c r="B177" s="6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2.75">
      <c r="A178" s="8" t="s">
        <v>89</v>
      </c>
      <c r="B178" s="6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2.75">
      <c r="A179" s="8" t="s">
        <v>90</v>
      </c>
      <c r="B179" s="6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2.75">
      <c r="A180" s="8"/>
      <c r="B180" s="6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201" ht="4.5" customHeight="1"/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2020-08-02T18:11:47Z</dcterms:created>
  <dcterms:modified xsi:type="dcterms:W3CDTF">2020-08-21T11:52:53Z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sonal Use">
    <vt:lpwstr>1</vt:lpwstr>
  </property>
</Properties>
</file>